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13_ncr:1_{3640BEBA-E23F-4CFC-B215-F807CE21BCAE}" xr6:coauthVersionLast="41" xr6:coauthVersionMax="41" xr10:uidLastSave="{00000000-0000-0000-0000-000000000000}"/>
  <bookViews>
    <workbookView xWindow="-108" yWindow="-108" windowWidth="23256" windowHeight="12456" tabRatio="743" xr2:uid="{00000000-000D-0000-FFFF-FFFF00000000}"/>
  </bookViews>
  <sheets>
    <sheet name="CCSE-FT-019_PM" sheetId="1" r:id="rId1"/>
    <sheet name="Datos." sheetId="3" state="hidden" r:id="rId2"/>
  </sheets>
  <externalReferences>
    <externalReference r:id="rId3"/>
  </externalReferences>
  <definedNames>
    <definedName name="_xlnm._FilterDatabase" localSheetId="0" hidden="1">'CCSE-FT-019_PM'!$A$9:$BF$20</definedName>
    <definedName name="origen">[1]Datos!$B$3:$B$19</definedName>
    <definedName name="_xlnm.Print_Titles" localSheetId="0">'CCSE-FT-019_PM'!$1:$9</definedName>
  </definedNames>
  <calcPr calcId="191029"/>
</workbook>
</file>

<file path=xl/calcChain.xml><?xml version="1.0" encoding="utf-8"?>
<calcChain xmlns="http://schemas.openxmlformats.org/spreadsheetml/2006/main">
  <c r="AD19" i="1" l="1"/>
  <c r="AD18" i="1"/>
  <c r="AD20" i="1" l="1"/>
  <c r="AC11" i="1" l="1"/>
  <c r="BC11" i="1" s="1"/>
  <c r="AE11" i="1"/>
  <c r="AC12" i="1"/>
  <c r="BC12" i="1" s="1"/>
  <c r="AE12" i="1"/>
  <c r="AC13" i="1"/>
  <c r="BC13" i="1" s="1"/>
  <c r="AE13" i="1"/>
  <c r="AC14" i="1"/>
  <c r="AD14" i="1"/>
  <c r="AC15" i="1"/>
  <c r="BC15" i="1" s="1"/>
  <c r="AD15" i="1"/>
  <c r="AC16" i="1"/>
  <c r="BC16" i="1" s="1"/>
  <c r="AD16" i="1"/>
  <c r="AC17" i="1"/>
  <c r="BC17" i="1" s="1"/>
  <c r="AD17" i="1"/>
  <c r="AC18" i="1"/>
  <c r="AC19" i="1"/>
  <c r="AC20" i="1"/>
  <c r="AE10" i="1"/>
  <c r="AC10" i="1"/>
  <c r="AD10" i="1" s="1"/>
  <c r="AF10" i="1" s="1"/>
  <c r="BC14" i="1" l="1"/>
  <c r="AE14" i="1"/>
  <c r="AF14" i="1" s="1"/>
  <c r="AE19" i="1"/>
  <c r="AF19" i="1" s="1"/>
  <c r="BC19" i="1"/>
  <c r="AE18" i="1"/>
  <c r="AF18" i="1" s="1"/>
  <c r="BC18" i="1"/>
  <c r="AE17" i="1"/>
  <c r="AF17" i="1" s="1"/>
  <c r="AD11" i="1"/>
  <c r="AF11" i="1" s="1"/>
  <c r="AE20" i="1"/>
  <c r="AF20" i="1" s="1"/>
  <c r="BC20" i="1"/>
  <c r="AE16" i="1"/>
  <c r="AF16" i="1" s="1"/>
  <c r="AE15" i="1"/>
  <c r="AF15" i="1" s="1"/>
  <c r="AD13" i="1"/>
  <c r="AF13" i="1" s="1"/>
  <c r="AD12" i="1"/>
  <c r="AF12" i="1" s="1"/>
  <c r="BC10" i="1"/>
</calcChain>
</file>

<file path=xl/sharedStrings.xml><?xml version="1.0" encoding="utf-8"?>
<sst xmlns="http://schemas.openxmlformats.org/spreadsheetml/2006/main" count="1162" uniqueCount="234">
  <si>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</si>
  <si>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</si>
  <si>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</si>
  <si>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</si>
  <si>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</si>
  <si>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</si>
  <si>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</si>
  <si>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</si>
  <si>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</si>
  <si>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</si>
  <si>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</si>
  <si>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</si>
  <si>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</si>
  <si>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</si>
  <si>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</si>
  <si>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</si>
  <si>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</si>
  <si>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</si>
  <si>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</si>
  <si>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</si>
  <si>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</si>
  <si>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</si>
  <si>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</si>
  <si>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</si>
  <si>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</si>
  <si>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</si>
  <si>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</si>
  <si>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</si>
  <si>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</si>
  <si>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</si>
  <si>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</si>
  <si>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</si>
  <si>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</si>
  <si>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</si>
  <si>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</si>
  <si>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</si>
  <si>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</si>
  <si>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</si>
  <si>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</si>
  <si>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</si>
  <si>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</si>
  <si>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</si>
  <si>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</si>
  <si>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</si>
  <si>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</si>
  <si>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</si>
  <si>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</si>
  <si>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</si>
  <si>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</si>
  <si>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</si>
  <si>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</si>
  <si>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</si>
  <si>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</si>
  <si>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</si>
  <si>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</si>
  <si>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</si>
  <si>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</si>
  <si>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</si>
  <si>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</si>
  <si>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</si>
  <si>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</si>
  <si>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</si>
  <si>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</si>
  <si>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</si>
  <si>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</si>
  <si>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</si>
  <si>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</si>
  <si>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</si>
  <si>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</si>
  <si>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</si>
  <si>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</si>
  <si>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</si>
  <si>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</si>
  <si>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</si>
  <si>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</si>
  <si>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</si>
  <si>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</si>
  <si>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</si>
  <si>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</si>
  <si>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</si>
  <si>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</si>
  <si>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</si>
  <si>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</si>
  <si>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</si>
  <si>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</si>
  <si>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</si>
  <si>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</si>
  <si>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</si>
  <si>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</si>
  <si>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</si>
  <si>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</si>
  <si>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</si>
  <si>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</si>
  <si>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</si>
  <si>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</si>
  <si>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</si>
  <si>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</si>
  <si>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</si>
  <si>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</si>
  <si>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</si>
  <si>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</si>
  <si>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</si>
  <si>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</si>
  <si>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</si>
  <si>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</si>
  <si>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</si>
  <si>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</si>
  <si>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</si>
  <si>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</si>
  <si>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</si>
  <si>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</si>
  <si>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</si>
  <si>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</si>
  <si>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</si>
  <si>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</si>
  <si>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</si>
  <si>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</si>
  <si>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</si>
  <si>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</si>
  <si>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</si>
  <si>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</si>
  <si>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</si>
  <si>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</si>
  <si>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Observaciones</t>
  </si>
  <si>
    <t>(Información del análisis del estado de la acción)</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</si>
  <si>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</si>
  <si>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</si>
  <si>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</si>
  <si>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</si>
  <si>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</si>
  <si>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</si>
  <si>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</si>
  <si>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</si>
  <si>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Auditor que cierra la observación y/o hallazgo</t>
  </si>
  <si>
    <t>Auxiliar de Atención al Ciudadano</t>
  </si>
  <si>
    <t xml:space="preserve">Líder Gestión Doumental </t>
  </si>
  <si>
    <t>ABIERTA</t>
  </si>
  <si>
    <t>CERRADA</t>
  </si>
  <si>
    <t>Fecha de la observación y/o hallazgo</t>
  </si>
  <si>
    <t>SIN INICIAR</t>
  </si>
  <si>
    <t>Henry Beltrán</t>
  </si>
  <si>
    <t>3.1.3.4</t>
  </si>
  <si>
    <t>3.1.3.5</t>
  </si>
  <si>
    <t>3.1.3.7</t>
  </si>
  <si>
    <t>3.1.3.8</t>
  </si>
  <si>
    <t>INCUMPLIDA</t>
  </si>
  <si>
    <t>Mónica Virgüéz</t>
  </si>
  <si>
    <t>Informe Final Auditoría de Regularidad PAD 2020</t>
  </si>
  <si>
    <t xml:space="preserve">Al momento de la auditoría, los contratos que así lo requerían se encontraban en proceso de liquidación y, a la fecha, la entidad se encuentra dentro del término establecido por la ley para ello. </t>
  </si>
  <si>
    <t>Reportar un informe semestral a la Secretaría General y a la Gerencia General con el estado de las liquidaciones de los contratos de las vigencias 2018 y 2019</t>
  </si>
  <si>
    <t>Informe / 2</t>
  </si>
  <si>
    <t>Secretaria General</t>
  </si>
  <si>
    <t>Coordinadora Jurídica</t>
  </si>
  <si>
    <t>Hallazgo administrativo con presunta incidencia disciplinaria, por inconsistencias e irregularidades presentadas en la supervisión del contrato y al no tener acto administrativo de notificación al contratista de la aceptación de su oferta para el contrato No. 401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</si>
  <si>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402 de 2018.</t>
  </si>
  <si>
    <t>Hallazgo administrativo con presunta incidencia disciplinaria, por inconsistencias e irregularidades presentadas en la supervisión del contrato y al no tener acto administrativo de notificación al contratista de la aceptación de su oferta para el contrato No. 604 del 2019.</t>
  </si>
  <si>
    <t>Hallazgo administrativo con presunta incidencia disciplinaria, por inconsistencias e irregularidades presentadas en la supervisión del contrato y al no tener acto administrativo de notificación al contratista de la aceptación de su oferta para el contrato No. 638 del 2019.</t>
  </si>
  <si>
    <t>(Nombre del auditor)</t>
  </si>
  <si>
    <t>Diana Romero</t>
  </si>
  <si>
    <t>Fecha seguimiento</t>
  </si>
  <si>
    <t>Análisis - Seguimiento OCI</t>
  </si>
  <si>
    <t>% avance en ejecución de la meta</t>
  </si>
  <si>
    <t>Alerta</t>
  </si>
  <si>
    <t>Estado</t>
  </si>
  <si>
    <t>Auditor que realizó el seguimiento</t>
  </si>
  <si>
    <t>Evidencias o soportes ejecución acción de mejora</t>
  </si>
  <si>
    <t>Actividades realizadas  a la fecha</t>
  </si>
  <si>
    <t>Fechas (previas al seguimiento)</t>
  </si>
  <si>
    <t>Fechas (seguimiento vigente)</t>
  </si>
  <si>
    <t>(Información del análisis adelantado por el auditor que realizó el seguimiento - OCI)</t>
  </si>
  <si>
    <t>(Nombre)</t>
  </si>
  <si>
    <t>VERSIÓN: 10</t>
  </si>
  <si>
    <t>FECHA DE APROBACIÓN: 19/10/2021</t>
  </si>
  <si>
    <t>SEGUIMIENTO PLAN DE MEJORAMIENTO</t>
  </si>
  <si>
    <t>Informe Final Auditoría de Regularidad PAD 2021</t>
  </si>
  <si>
    <t>3.2.1.1.1</t>
  </si>
  <si>
    <t>3.2.4.1</t>
  </si>
  <si>
    <t>3.2.4.2</t>
  </si>
  <si>
    <t>3.3.3.1.2</t>
  </si>
  <si>
    <t>3.3.3.1.3</t>
  </si>
  <si>
    <t>3.3.3.2.1</t>
  </si>
  <si>
    <t>4.2.1</t>
  </si>
  <si>
    <t>En el proceso de armonización entre los planes de desarrollo producto del cambio de gobierno se estableció la meta de cumplimiento para toda la vigencia sin tener en cuenta el horizonte del proyecto evaluado.</t>
  </si>
  <si>
    <t>Diferencias entre la apropiación inicial de los rubros presupuestales frente a la Resolución de Liquidación del Presupuesto.</t>
  </si>
  <si>
    <t>Falta de soportes del documento electrónico CBN-1093 Modificaciones Presupuestales en SIVICOF</t>
  </si>
  <si>
    <t>Revisar la programación de metas del SEGPLAN para analizar su cumplimiento dentro del horizonte del proyecto.</t>
  </si>
  <si>
    <t xml:space="preserve">Emitir y socializar Circular dirigida a todos los servidores de la Entidad  para recordar el deber de publicar  la documentación originada con ocasión  de  la realización de los procesos contractuales y referenciar los documentos que deben ser publicados en cada etapa del contrato de conformidad con los lineamientos internos.  </t>
  </si>
  <si>
    <t>Realizar conciliación de la apropiación presupuestal inicial comparada con la resolución de liquidación del presupuesto verificando el código, el nombre del rubro y el valor.</t>
  </si>
  <si>
    <t>Elaborar cronograma de modificaciones presupuestales que requieran aprobación del CONFIS.</t>
  </si>
  <si>
    <t>Hallazgo administrativo con presunta incidencia disciplinaria por baja ejecución de la Meta No. 10 del Proyecto 80 “Modernización institucional”, e incumplimiento en la implementación del MIPG según lo estipulado en el Decreto Distrital 591 de 2018, como consecuencia de una deficiente planeación.</t>
  </si>
  <si>
    <t>Hallazgo administrativo con presunta incidencia disciplinaria por no publicar o publicar extemporáneamente los documentos de los contratos N° 798 de 2019 y N°102 de 2020 en el SECOP.</t>
  </si>
  <si>
    <t>Hallazgo administrativo con presunta incidencia disciplinaria por no publicar información de las fases precontractual, contractual y postcontractual del contrato N° 470 de 2020.</t>
  </si>
  <si>
    <t>Hallazgo administrativo por inconsistencias presentadas en los rubros presupuestales de los informes mensuales de ejecución presupuestal de ingresos al compararlos con la resolución de liquidación del presupuesto de Canal Capital.</t>
  </si>
  <si>
    <t>Hallazgo administrativo, por no registrar la reducción al presupuesto de rentas e ingresos en el mes de diciembre de 2020 de Canal Capital.</t>
  </si>
  <si>
    <t xml:space="preserve">Hallazgo administrativo por no reportar las modificaciones, traslados, reducciones y adiciones presupuestales en las notas y anexos en el Documento Electrónico CBN–1093, en las cuentas mensuales de la vigencia 2020 por el Canal Capital. </t>
  </si>
  <si>
    <t xml:space="preserve">Hallazgo administrativo con presunta incidencia disciplinaria por no publicar en SECOP II, en término los documentos que integran las etapas precontractual, contractual y post contractual de los contratos 0123–2020, 0136-2020, 0141–2020 y 0326-2020, que conforman el DPC 1094 de 2020. </t>
  </si>
  <si>
    <t xml:space="preserve">Metas de los proyectos de inversión revisadas / Total de metas en los proyectos de inversión </t>
  </si>
  <si>
    <t>Número de conciliaciones de presupuesto realizadas / 1</t>
  </si>
  <si>
    <t>Cronograma realizado y socializado / 1</t>
  </si>
  <si>
    <t>Número de reportes CBN-1093 / 11</t>
  </si>
  <si>
    <r>
      <rPr>
        <b/>
        <sz val="8"/>
        <color theme="1"/>
        <rFont val="Tahoma"/>
        <family val="2"/>
      </rPr>
      <t xml:space="preserve">Análisis OCI: </t>
    </r>
    <r>
      <rPr>
        <sz val="8"/>
        <color theme="1"/>
        <rFont val="Tahoma"/>
        <family val="2"/>
      </rPr>
      <t>Se recomienda al área tener presente la fecha de terminación de la acción formulada; teniendo en cuenta que no se adelantó reporte por parte de la Subdirección Financiera, se califica la acción con alerta</t>
    </r>
    <r>
      <rPr>
        <b/>
        <sz val="8"/>
        <color theme="1"/>
        <rFont val="Tahoma"/>
        <family val="2"/>
      </rPr>
      <t xml:space="preserve"> "Sin iniciar"</t>
    </r>
    <r>
      <rPr>
        <sz val="8"/>
        <color theme="1"/>
        <rFont val="Tahoma"/>
        <family val="2"/>
      </rPr>
      <t xml:space="preserve">. Para futuros seguimientos se solicita sean remitidos todos los soportes correspondientes. </t>
    </r>
  </si>
  <si>
    <r>
      <rPr>
        <b/>
        <sz val="8"/>
        <color theme="1"/>
        <rFont val="Tahoma"/>
        <family val="2"/>
      </rPr>
      <t>Análisis OCI:</t>
    </r>
    <r>
      <rPr>
        <sz val="8"/>
        <color theme="1"/>
        <rFont val="Tahoma"/>
        <family val="2"/>
      </rPr>
      <t xml:space="preserve"> No se realizó reporte de los avances frente al cumplimiento de la acción, sin embargo en indagaciones adelantadas por el equipo de la Oficina de Control Interno se evidenció avance frente a la gestión de las liquidaciones la coordinación jurídica ha venido adelantando la gestión de las liquidaciones, es así como en 2021 se adelantaron 112 liquidaciones distribuidas de la siguiente manera: 2017:1, 2018:9, 2019:31, 2020;35 y 2021:36, de igual manera se vienen adelantando gestiones para continuar gestionando las liquidaciones que se encuentren gestionadas en el procedimiento.
Sin embargo teniendo en cuenta que no se evidenció la emisión de reportes por parte de la Coordinación Jurídica se califica con la alerta de</t>
    </r>
    <r>
      <rPr>
        <b/>
        <sz val="8"/>
        <color theme="1"/>
        <rFont val="Tahoma"/>
        <family val="2"/>
      </rPr>
      <t xml:space="preserve"> "Incumplida". </t>
    </r>
    <r>
      <rPr>
        <sz val="8"/>
        <color theme="1"/>
        <rFont val="Tahoma"/>
        <family val="2"/>
      </rPr>
      <t xml:space="preserve">Se recuerda al área la importancia del reporte del plan de mejoramiento institucional puesto es revisado por el ente de control en la visita de regularidad. Se recomiendo tomar las medidas que considere pertinente el líder del proceso para evitar la omisión del reporte en el próximo seguimiento. </t>
    </r>
  </si>
  <si>
    <r>
      <t xml:space="preserve">Reporte Planeación:   </t>
    </r>
    <r>
      <rPr>
        <sz val="8"/>
        <color theme="1"/>
        <rFont val="Tahoma"/>
        <family val="2"/>
      </rPr>
      <t xml:space="preserve">Se realizó la revisión y actualización de la ficha EBI actualizando el horizonte del proyecto hasta el año 2021, es preciso aclarar que en la formulación de la ficha, el horizonte del proyecto no se maneja por meses discriminados, sin embargo la programación se contempla hasta la terminación del plan distrital de desarrollo.
</t>
    </r>
    <r>
      <rPr>
        <b/>
        <sz val="8"/>
        <color theme="1"/>
        <rFont val="Tahoma"/>
        <family val="2"/>
      </rPr>
      <t xml:space="preserve">Análisis OCI: </t>
    </r>
    <r>
      <rPr>
        <sz val="8"/>
        <color theme="1"/>
        <rFont val="Tahoma"/>
        <family val="2"/>
      </rPr>
      <t xml:space="preserve">La ficha EBI reportada por el área de Planeación corresponde a la actualización 21 realizada del 13-OCTUBRE-2021, fecha anterior al hallazgo identificado por la Contraloría en Informe Final Auditoría de Regularidad PAD 2021. Por lo cual no se puede adjuntar, como evidencia de una acción correctiva. Por lo anterior, se califica como </t>
    </r>
    <r>
      <rPr>
        <b/>
        <sz val="8"/>
        <color theme="1"/>
        <rFont val="Tahoma"/>
        <family val="2"/>
      </rPr>
      <t>"Sin iniciar".</t>
    </r>
  </si>
  <si>
    <t>Por no publicar o publicar extemporáneamente los documentos relacionados con los procesos contractuales</t>
  </si>
  <si>
    <t>Numero de Actividades formuladas/ número de actividades realizadas</t>
  </si>
  <si>
    <t>No incorporación de la reducción presupuestal aprobada mediante Acuerdo JAR No. 05 de 2020, en el sistema presupuestal BogData</t>
  </si>
  <si>
    <t>Mónica Virgüez</t>
  </si>
  <si>
    <t>Anexar los actos administrativos de modificaciones presupuestales en el documento electrónico CBN-1093.</t>
  </si>
  <si>
    <r>
      <t xml:space="preserve">Análisis OCI: </t>
    </r>
    <r>
      <rPr>
        <sz val="8"/>
        <color theme="1"/>
        <rFont val="Tahoma"/>
        <family val="2"/>
      </rPr>
      <t xml:space="preserve">Por la omisión en el reporte para el presente seguimiento se califica con la alerta de </t>
    </r>
    <r>
      <rPr>
        <b/>
        <sz val="8"/>
        <color theme="1"/>
        <rFont val="Tahoma"/>
        <family val="2"/>
      </rPr>
      <t xml:space="preserve">"Sin Iniciar". </t>
    </r>
    <r>
      <rPr>
        <sz val="8"/>
        <color theme="1"/>
        <rFont val="Tahoma"/>
        <family val="2"/>
      </rPr>
      <t xml:space="preserve">Se recuerda al área la importancia del reporte del plan de mejoramiento institucional puesto es revisado por el ente de control en la visita de regularidad. Se recomienda tomar las medidas que considere pertinente el líder del proceso para evitar la omisión del reporte en el próximo seguimiento. </t>
    </r>
  </si>
  <si>
    <r>
      <t xml:space="preserve">Análisis del seguimiento: </t>
    </r>
    <r>
      <rPr>
        <sz val="8"/>
        <color theme="1"/>
        <rFont val="Tahoma"/>
        <family val="2"/>
      </rPr>
      <t xml:space="preserve">Por la omisión en el reporte para el presente seguimiento se califica con la alerta de </t>
    </r>
    <r>
      <rPr>
        <b/>
        <sz val="8"/>
        <color theme="1"/>
        <rFont val="Tahoma"/>
        <family val="2"/>
      </rPr>
      <t xml:space="preserve">"Sin Iniciar". </t>
    </r>
    <r>
      <rPr>
        <sz val="8"/>
        <color theme="1"/>
        <rFont val="Tahoma"/>
        <family val="2"/>
      </rPr>
      <t xml:space="preserve">Se recuerda al área la importancia del reporte del plan de mejoramiento institucional puesto es revisado por el ente de control en la visita de regularidad. Se recomienda tomar las medidas que considere pertinente el líder del proceso para evitar la omisión del reporte en el próximo seguimiento. </t>
    </r>
  </si>
  <si>
    <t>RESUMEN TERCER SEGUIMIENTO 2021</t>
  </si>
  <si>
    <t>PRIMER SEGUIMIENTO DE 20XX</t>
  </si>
  <si>
    <t>SEGUNDO SEGUIMIENTO DE 20XX</t>
  </si>
  <si>
    <t>TERCER SEGUIMIENTO DE 20XX</t>
  </si>
  <si>
    <t>CIERRES ACCIÓN / OBSERVACIÓN Y/O HALLAZGO</t>
  </si>
  <si>
    <t>Resultado del indicador</t>
  </si>
  <si>
    <t>Analisis del seguimiento</t>
  </si>
  <si>
    <t>Cierre de la observación y/o hallazgo</t>
  </si>
  <si>
    <t>(Nombre Jefe Oficina de Control Interno)</t>
  </si>
  <si>
    <t>1.Resolución No. 053-2022 ajuste por cierre 2021
2.Excel conciliación de la información incorporada de acuerdo con la resolucón No. 053-2022</t>
  </si>
  <si>
    <t>No se remiten soportes para el periodo de seguimiento</t>
  </si>
  <si>
    <t>Formato 1093 con las resoluciones de modificaciones presupuestales (enero, febrero y marzo)</t>
  </si>
  <si>
    <r>
      <t xml:space="preserve">
</t>
    </r>
    <r>
      <rPr>
        <b/>
        <sz val="8"/>
        <rFont val="Tahoma"/>
        <family val="2"/>
      </rPr>
      <t xml:space="preserve">Reporte Sub Financiera: </t>
    </r>
    <r>
      <rPr>
        <sz val="8"/>
        <rFont val="Tahoma"/>
        <family val="2"/>
      </rPr>
      <t xml:space="preserve">Se realizón ajuste al presupuesto y se verificó que la ifnoración incorporada fuera acorde con lo estipulado en la resolucón No. 053-2022
</t>
    </r>
    <r>
      <rPr>
        <b/>
        <sz val="8"/>
        <rFont val="Tahoma"/>
        <family val="2"/>
      </rPr>
      <t>Análisis OCI:</t>
    </r>
    <r>
      <rPr>
        <sz val="8"/>
        <rFont val="Tahoma"/>
        <family val="2"/>
      </rPr>
      <t xml:space="preserve"> Se evidenció el documento de verificación en excel con la información correspondiente a la conciliación de la apropiación inicial frente a la resolución de liquidación del presupuesto vigencia 2021. Por lo anterior, se califica como </t>
    </r>
    <r>
      <rPr>
        <b/>
        <sz val="8"/>
        <rFont val="Tahoma"/>
        <family val="2"/>
      </rPr>
      <t xml:space="preserve">"Terminada". </t>
    </r>
  </si>
  <si>
    <r>
      <t xml:space="preserve">
</t>
    </r>
    <r>
      <rPr>
        <b/>
        <sz val="8"/>
        <rFont val="Tahoma"/>
        <family val="2"/>
      </rPr>
      <t xml:space="preserve">Reporte Sub Financiera: </t>
    </r>
    <r>
      <rPr>
        <sz val="8"/>
        <rFont val="Tahoma"/>
        <family val="2"/>
      </rPr>
      <t xml:space="preserve">A la informacín reportada mediante el formato 1093 se adjuntaron las resoluciones de modificaciones presupuestales correspondientes.    
</t>
    </r>
    <r>
      <rPr>
        <b/>
        <sz val="8"/>
        <rFont val="Tahoma"/>
        <family val="2"/>
      </rPr>
      <t>Análisis OCI:</t>
    </r>
    <r>
      <rPr>
        <sz val="8"/>
        <rFont val="Tahoma"/>
        <family val="2"/>
      </rPr>
      <t xml:space="preserve"> Se evidenciaron los documentos electrónicos CBN-1093 de los meses de enero, febrero y marzo (remitido en abril), con los respectivos soportes de movimientos presupuestales (traslados, reducciones y adiciones). Por lo anterior, se califica como </t>
    </r>
    <r>
      <rPr>
        <b/>
        <sz val="8"/>
        <rFont val="Tahoma"/>
        <family val="2"/>
      </rPr>
      <t xml:space="preserve">"En proceso". </t>
    </r>
  </si>
  <si>
    <t xml:space="preserve">Fichas EBI actualizadas </t>
  </si>
  <si>
    <t>Se anexa el memorando radicado 408 del 13 de mayo de 2022, a través del cual se presenta informe a la Secretaría General y a la Gerencia Geenral del Canal informe sobre el estado actual de liquidaciones con corte a 30-04-2022, correspondiente a las vigencias 2018, 2019, 2020 y 2021, inclusive. .</t>
  </si>
  <si>
    <r>
      <rPr>
        <b/>
        <sz val="8"/>
        <color theme="1"/>
        <rFont val="Tahoma"/>
        <family val="2"/>
      </rPr>
      <t xml:space="preserve">Repore Juridica: </t>
    </r>
    <r>
      <rPr>
        <sz val="8"/>
        <color theme="1"/>
        <rFont val="Tahoma"/>
        <family val="2"/>
      </rPr>
      <t xml:space="preserve">No se ha iniciado la actividad propuesta para el hallazgo indicado con ocasión de la auditoria realizada.
</t>
    </r>
    <r>
      <rPr>
        <b/>
        <sz val="8"/>
        <color theme="1"/>
        <rFont val="Tahoma"/>
        <family val="2"/>
      </rPr>
      <t xml:space="preserve">Analisis OCI: </t>
    </r>
    <r>
      <rPr>
        <sz val="8"/>
        <color theme="1"/>
        <rFont val="Tahoma"/>
        <family val="2"/>
      </rPr>
      <t xml:space="preserve"> De acuerdo a lo informado por el area se mantiene la calificacion anterior de </t>
    </r>
    <r>
      <rPr>
        <b/>
        <sz val="8"/>
        <color theme="1"/>
        <rFont val="Tahoma"/>
        <family val="2"/>
      </rPr>
      <t xml:space="preserve">sin iniciar. </t>
    </r>
  </si>
  <si>
    <r>
      <rPr>
        <b/>
        <sz val="8"/>
        <color theme="1"/>
        <rFont val="Tahoma"/>
        <family val="2"/>
      </rPr>
      <t xml:space="preserve">Reporte Juridica: </t>
    </r>
    <r>
      <rPr>
        <sz val="8"/>
        <color theme="1"/>
        <rFont val="Tahoma"/>
        <family val="2"/>
      </rPr>
      <t xml:space="preserve">No se ha iniciado las actividades propuestas para el hallazgo indicado con ocasión de la auditoria realizada.
</t>
    </r>
    <r>
      <rPr>
        <b/>
        <sz val="8"/>
        <color theme="1"/>
        <rFont val="Tahoma"/>
        <family val="2"/>
      </rPr>
      <t xml:space="preserve">Analisis OCI: </t>
    </r>
    <r>
      <rPr>
        <sz val="8"/>
        <color theme="1"/>
        <rFont val="Tahoma"/>
        <family val="2"/>
      </rPr>
      <t xml:space="preserve"> De acuerdo a lo informado por el area se mantiene la calificacion anterior de </t>
    </r>
    <r>
      <rPr>
        <b/>
        <sz val="8"/>
        <color theme="1"/>
        <rFont val="Tahoma"/>
        <family val="2"/>
      </rPr>
      <t xml:space="preserve">sin iniciar.  </t>
    </r>
  </si>
  <si>
    <r>
      <t xml:space="preserve">Reporte Planeación:   </t>
    </r>
    <r>
      <rPr>
        <sz val="8"/>
        <color theme="1"/>
        <rFont val="Tahoma"/>
        <family val="2"/>
      </rPr>
      <t xml:space="preserve">Se realizó la revisión de las ficha EBI actualizando el horizonte del proyecto en lo pertinente. Es preciso aclarar que en la formulación de la ficha, el horizonte del proyecto no se maneja por meses discriminados, sin embargo la programación se contempla hasta el cierre del Plan Distrital de Desarrollo "Un nuevo contrato social y ambiental para la Bogotá del Siglo XXI"
</t>
    </r>
    <r>
      <rPr>
        <b/>
        <sz val="8"/>
        <color theme="1"/>
        <rFont val="Tahoma"/>
        <family val="2"/>
      </rPr>
      <t xml:space="preserve">Análisis OCI: </t>
    </r>
    <r>
      <rPr>
        <sz val="8"/>
        <color theme="1"/>
        <rFont val="Tahoma"/>
        <family val="2"/>
      </rPr>
      <t xml:space="preserve">La fichas EBI reportadas por el área de Planeación para los proyectos 7505, y 7511 corresponden a la actualización realizada el día 18-ABRIL de 2022, para el proyecto 7511 "Fortalecimiento de la capacidad administrativa y tecnológica para la gestión institucional de Capital" aparce como meta 1 "Incrementar en 12 puntos porcentuales el indice de desarrollo institucional", según lo indicado por el área de Planeación, en la sesión 1 del Comité Institucional de Gestión y Desempeño- CIGD realizado el 25 abril de 2022, esta meta se reemplazó por la meta 5, teniendo en cuenta que la meta programada para el cuatrienio, se cumplió en la vigencia 2021 por lo tanto, la meta ya no era apropiada para Capital.
Sin embargo, en el Banco Distrital de Programas y Proyectos de la Alcaldía de Bogotá (Sistema SEGPLAN), sigue apareciendo la meta 1 para realizar seguimiento y reporte, no se indica su estado como “Finalizada por Cumplimiento”
Conforme a lo anterior, la acción se califica como </t>
    </r>
    <r>
      <rPr>
        <b/>
        <sz val="8"/>
        <color theme="1"/>
        <rFont val="Tahoma"/>
        <family val="2"/>
      </rPr>
      <t xml:space="preserve">"En Proceso", </t>
    </r>
    <r>
      <rPr>
        <sz val="8"/>
        <color theme="1"/>
        <rFont val="Tahoma"/>
        <family val="2"/>
      </rPr>
      <t>teniendo en cuenta el ajuste que debe realizarse, y que la fecha de finalización de la acción está programada hasta el día 20/12/2022, por lo tanto y conforme a las dinámicas de Capital, se pueden llegar a requerir ajustes adicionales a las fichas EBI de los proyectos de inversión.</t>
    </r>
  </si>
  <si>
    <r>
      <rPr>
        <b/>
        <sz val="8"/>
        <color theme="1"/>
        <rFont val="Tahoma"/>
        <family val="2"/>
      </rPr>
      <t>Reporte Juridica:</t>
    </r>
    <r>
      <rPr>
        <sz val="8"/>
        <color theme="1"/>
        <rFont val="Tahoma"/>
        <family val="2"/>
      </rPr>
      <t xml:space="preserve"> La Secretaría General viene adelantando la actividad de liquidación de los contratos correspondientes a la vigencia 2018, 2019, 2020 e inclusive 2021. 
</t>
    </r>
    <r>
      <rPr>
        <b/>
        <sz val="8"/>
        <color theme="1"/>
        <rFont val="Tahoma"/>
        <family val="2"/>
      </rPr>
      <t xml:space="preserve">Analisis OCI: </t>
    </r>
    <r>
      <rPr>
        <sz val="8"/>
        <color theme="1"/>
        <rFont val="Tahoma"/>
        <family val="2"/>
      </rPr>
      <t xml:space="preserve">Se informa que a partir del reporte y de los soportes aportados por el area, se avisa del cumplimiento de la actividad formulada para la accion. De conformidad con el reporte presentado a Gerencia General y a la Secretaria General se evidencia un avance en la gestión de las liquidaciones quedando pendiente de liquidacion 296 contratos. Se sugiere determinar para las vigencias 2018 y 2019 si vencio el plazo de competencia para la liquidacion. Teniendo en cuenta la fecha y que aún esta pendiete la elaboración de uno de los informes propuestos en la accion se califica </t>
    </r>
    <r>
      <rPr>
        <b/>
        <sz val="8"/>
        <color theme="1"/>
        <rFont val="Tahoma"/>
        <family val="2"/>
      </rPr>
      <t>"Incumplida"</t>
    </r>
    <r>
      <rPr>
        <sz val="8"/>
        <color theme="1"/>
        <rFont val="Tahoma"/>
        <family val="2"/>
      </rPr>
      <t xml:space="preserve"> </t>
    </r>
  </si>
  <si>
    <r>
      <rPr>
        <b/>
        <sz val="8"/>
        <color theme="1"/>
        <rFont val="Tahoma"/>
        <family val="2"/>
      </rPr>
      <t>Reporte Juridica:</t>
    </r>
    <r>
      <rPr>
        <sz val="8"/>
        <color theme="1"/>
        <rFont val="Tahoma"/>
        <family val="2"/>
      </rPr>
      <t xml:space="preserve"> La Secretaría General viene adelantando la actividad de liquidación de los contratos correspondientes a la vigencia 2018, 2019, 2020 e inclusive 2021. 
</t>
    </r>
    <r>
      <rPr>
        <b/>
        <sz val="8"/>
        <color theme="1"/>
        <rFont val="Tahoma"/>
        <family val="2"/>
      </rPr>
      <t xml:space="preserve">Analisis OCI: </t>
    </r>
    <r>
      <rPr>
        <sz val="8"/>
        <color theme="1"/>
        <rFont val="Tahoma"/>
        <family val="2"/>
      </rPr>
      <t>Se informa que a partir del reporte y de los soportes aportados por el area, se avisa del cumplimiento de la actividad formulada para la accion. De conformidad con el reporte presentado a Gerencia General y a la Secretaria General se evidencia un avance en la gestión de las liquidaciones quedando pendiente de liquidacion 296 contratos. Se sugiere determinar para las vigencias 2018 y 2019 si vencio el plazo de competencia para la liquidacion. Teniendo en cuenta la fecha y que aún esta pendiete la elaboración de uno de los informes propuestos en la accion se califica</t>
    </r>
    <r>
      <rPr>
        <b/>
        <sz val="8"/>
        <color theme="1"/>
        <rFont val="Tahoma"/>
        <family val="2"/>
      </rPr>
      <t xml:space="preserve"> "Incumplida" </t>
    </r>
  </si>
  <si>
    <r>
      <t xml:space="preserve">
</t>
    </r>
    <r>
      <rPr>
        <b/>
        <sz val="8"/>
        <rFont val="Tahoma"/>
        <family val="2"/>
      </rPr>
      <t>Análisis OCI:</t>
    </r>
    <r>
      <rPr>
        <sz val="8"/>
        <rFont val="Tahoma"/>
        <family val="2"/>
      </rPr>
      <t xml:space="preserve"> No se evidencian avances para esta acción, teniendo en cuenta que la fecha de inicio fue enero de 2022. Se recomienda tener en cuenta lo formulado en el indicador para reportar avances de la acción. De acuerdo con lo anterior, se califica </t>
    </r>
    <r>
      <rPr>
        <b/>
        <sz val="8"/>
        <rFont val="Tahoma"/>
        <family val="2"/>
      </rPr>
      <t>"Sin iniciar"</t>
    </r>
    <r>
      <rPr>
        <sz val="8"/>
        <rFont val="Tahoma"/>
        <family val="2"/>
      </rPr>
      <t xml:space="preserve">. </t>
    </r>
  </si>
  <si>
    <t xml:space="preserve">Se cumplió con la acción propuesta dentro de los plazos establecidos. </t>
  </si>
  <si>
    <t>Nestor Avella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</si>
</sst>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0"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8"/>
      <name val="Calibri"/>
      <family val="2"/>
      <scheme val="minor"/>
    </font>
    <font>
      <sz val="8"/>
      <color theme="1"/>
      <name val="Tahoma"/>
      <family val="2"/>
    </font>
    <font>
      <sz val="8"/>
      <color indexed="8"/>
      <name val="Tahoma"/>
      <family val="2"/>
    </font>
    <font>
      <b/>
      <sz val="8"/>
      <color theme="1"/>
      <name val="Tahoma"/>
      <family val="2"/>
    </font>
    <font>
      <sz val="8"/>
      <color rgb="FF000000"/>
      <name val="Tahoma"/>
      <family val="2"/>
    </font>
    <font>
      <b/>
      <sz val="8"/>
      <color theme="0"/>
      <name val="Tahoma"/>
      <family val="2"/>
    </font>
    <font>
      <sz val="8"/>
      <name val="Tahoma"/>
      <family val="2"/>
    </font>
    <font>
      <b/>
      <sz val="8"/>
      <name val="Tahoma"/>
      <family val="2"/>
    </font>
  </fonts>
  <fills count="25">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330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00000"/>
        <bgColor indexed="64"/>
      </patternFill>
    </fill>
  </fills>
  <borders count="5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87">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164" fontId="8" fillId="0" borderId="0" xfId="1" applyNumberFormat="1" applyFont="1" applyAlignment="1" applyProtection="1">
      <alignment horizontal="center" vertical="center"/>
    </xf>
    <xf numFmtId="0" fontId="13" fillId="0" borderId="0" xfId="0" applyFont="1" applyAlignment="1" applyProtection="1">
      <alignment horizontal="center" vertical="center"/>
    </xf>
    <xf numFmtId="0" fontId="3" fillId="3" borderId="9" xfId="0" applyFont="1" applyFill="1" applyBorder="1" applyAlignment="1" applyProtection="1">
      <alignment horizontal="center" vertical="center" wrapText="1"/>
    </xf>
    <xf numFmtId="0" fontId="13" fillId="0" borderId="4" xfId="0" applyFont="1" applyBorder="1" applyAlignment="1" applyProtection="1">
      <alignment horizontal="center" vertical="center"/>
    </xf>
    <xf numFmtId="15" fontId="13" fillId="0" borderId="3" xfId="0" applyNumberFormat="1"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164" fontId="13" fillId="0" borderId="3" xfId="1" applyNumberFormat="1" applyFont="1" applyFill="1" applyBorder="1" applyAlignment="1" applyProtection="1">
      <alignment horizontal="center" vertical="center" wrapText="1"/>
    </xf>
    <xf numFmtId="0" fontId="13" fillId="0" borderId="23" xfId="0" applyFont="1" applyBorder="1" applyAlignment="1" applyProtection="1">
      <alignment horizontal="center" vertical="center" wrapText="1"/>
    </xf>
    <xf numFmtId="164" fontId="13" fillId="0" borderId="3" xfId="1" applyNumberFormat="1"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165" fontId="14" fillId="0" borderId="30" xfId="0" applyNumberFormat="1" applyFont="1" applyFill="1" applyBorder="1" applyAlignment="1" applyProtection="1">
      <alignment horizontal="center" vertical="center" wrapText="1"/>
    </xf>
    <xf numFmtId="15" fontId="13" fillId="0" borderId="7" xfId="0" applyNumberFormat="1" applyFont="1" applyBorder="1" applyAlignment="1" applyProtection="1">
      <alignment horizontal="center" vertical="center" wrapText="1"/>
    </xf>
    <xf numFmtId="0" fontId="13" fillId="0" borderId="3" xfId="0" applyFont="1" applyBorder="1" applyAlignment="1" applyProtection="1">
      <alignment horizontal="center" vertical="center"/>
      <protection locked="0"/>
    </xf>
    <xf numFmtId="0" fontId="13" fillId="0" borderId="20" xfId="0" applyFont="1" applyBorder="1" applyAlignment="1" applyProtection="1">
      <alignment horizontal="justify" vertical="center" wrapText="1"/>
    </xf>
    <xf numFmtId="0" fontId="13" fillId="0" borderId="31" xfId="0" applyFont="1" applyBorder="1" applyAlignment="1" applyProtection="1">
      <alignment horizontal="center" vertical="center"/>
    </xf>
    <xf numFmtId="0" fontId="13" fillId="0" borderId="7" xfId="0" applyFont="1" applyBorder="1" applyAlignment="1" applyProtection="1">
      <alignment horizontal="center" vertical="center" wrapText="1"/>
      <protection locked="0"/>
    </xf>
    <xf numFmtId="164" fontId="13" fillId="0" borderId="7" xfId="1" applyNumberFormat="1" applyFont="1" applyFill="1" applyBorder="1" applyAlignment="1" applyProtection="1">
      <alignment horizontal="center" vertical="center" wrapText="1"/>
    </xf>
    <xf numFmtId="0" fontId="13" fillId="8" borderId="3" xfId="0" applyFont="1" applyFill="1" applyBorder="1" applyAlignment="1" applyProtection="1">
      <alignment horizontal="center" vertical="center"/>
    </xf>
    <xf numFmtId="0" fontId="13" fillId="0" borderId="3" xfId="0" applyFont="1" applyBorder="1" applyAlignment="1" applyProtection="1">
      <alignment horizontal="justify" vertical="center" wrapText="1"/>
      <protection locked="0"/>
    </xf>
    <xf numFmtId="0" fontId="13" fillId="0" borderId="21" xfId="0" applyFont="1" applyBorder="1" applyAlignment="1" applyProtection="1">
      <alignment horizontal="justify" vertical="center" wrapText="1"/>
      <protection locked="0"/>
    </xf>
    <xf numFmtId="0" fontId="13" fillId="0" borderId="31" xfId="0" applyFont="1" applyBorder="1" applyAlignment="1" applyProtection="1">
      <alignment horizontal="center" vertical="center" wrapText="1"/>
    </xf>
    <xf numFmtId="15" fontId="13" fillId="0" borderId="24" xfId="0" applyNumberFormat="1" applyFont="1" applyFill="1" applyBorder="1" applyAlignment="1" applyProtection="1">
      <alignment horizontal="center" vertical="center"/>
    </xf>
    <xf numFmtId="0" fontId="13" fillId="14" borderId="35" xfId="0" applyFont="1" applyFill="1" applyBorder="1" applyAlignment="1">
      <alignment horizontal="center" vertical="center" wrapText="1"/>
    </xf>
    <xf numFmtId="0" fontId="13" fillId="14" borderId="34" xfId="0" applyFont="1" applyFill="1" applyBorder="1" applyAlignment="1">
      <alignment horizontal="center" vertical="center" wrapText="1"/>
    </xf>
    <xf numFmtId="0" fontId="8" fillId="0" borderId="0" xfId="0" applyFont="1" applyFill="1" applyBorder="1" applyAlignment="1" applyProtection="1">
      <alignment horizontal="center" vertical="center"/>
    </xf>
    <xf numFmtId="0" fontId="16" fillId="0" borderId="3" xfId="0" applyFont="1" applyBorder="1" applyAlignment="1" applyProtection="1">
      <alignment horizontal="center" vertical="center"/>
      <protection locked="0"/>
    </xf>
    <xf numFmtId="0" fontId="13" fillId="0" borderId="3" xfId="0" applyFont="1" applyBorder="1" applyAlignment="1" applyProtection="1">
      <alignment vertical="center" wrapText="1"/>
      <protection locked="0"/>
    </xf>
    <xf numFmtId="0" fontId="8" fillId="4" borderId="3" xfId="0" applyFont="1" applyFill="1" applyBorder="1" applyAlignment="1" applyProtection="1">
      <alignment horizontal="center" vertical="center"/>
    </xf>
    <xf numFmtId="0" fontId="13"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3" fillId="0" borderId="46" xfId="0" applyFont="1" applyFill="1" applyBorder="1" applyAlignment="1">
      <alignment horizontal="left" vertical="center" wrapText="1"/>
    </xf>
    <xf numFmtId="0" fontId="7" fillId="16" borderId="3" xfId="0" applyFont="1" applyFill="1" applyBorder="1" applyAlignment="1" applyProtection="1">
      <alignment horizontal="center" vertical="center"/>
    </xf>
    <xf numFmtId="0" fontId="13" fillId="19" borderId="5" xfId="0" applyFont="1" applyFill="1" applyBorder="1" applyAlignment="1" applyProtection="1">
      <alignment horizontal="center" vertical="center" wrapText="1"/>
    </xf>
    <xf numFmtId="0" fontId="13" fillId="19" borderId="6" xfId="0" applyFont="1" applyFill="1" applyBorder="1" applyAlignment="1" applyProtection="1">
      <alignment horizontal="center" vertical="center" wrapText="1"/>
    </xf>
    <xf numFmtId="0" fontId="13" fillId="19" borderId="43" xfId="0" applyFont="1" applyFill="1" applyBorder="1" applyAlignment="1" applyProtection="1">
      <alignment horizontal="center" vertical="center" wrapText="1"/>
    </xf>
    <xf numFmtId="0" fontId="13" fillId="11" borderId="34" xfId="0" applyFont="1" applyFill="1" applyBorder="1" applyAlignment="1">
      <alignment horizontal="center" vertical="center" wrapText="1"/>
    </xf>
    <xf numFmtId="0" fontId="13" fillId="11" borderId="35" xfId="0" applyFont="1" applyFill="1" applyBorder="1" applyAlignment="1">
      <alignment horizontal="center" vertical="center" wrapText="1"/>
    </xf>
    <xf numFmtId="0" fontId="13" fillId="11" borderId="36" xfId="0" applyFont="1" applyFill="1" applyBorder="1" applyAlignment="1">
      <alignment horizontal="center" vertical="center" wrapText="1"/>
    </xf>
    <xf numFmtId="0" fontId="13" fillId="12" borderId="34" xfId="0" applyFont="1" applyFill="1" applyBorder="1" applyAlignment="1">
      <alignment horizontal="center" vertical="center" wrapText="1"/>
    </xf>
    <xf numFmtId="0" fontId="13" fillId="12" borderId="35" xfId="0" applyFont="1" applyFill="1" applyBorder="1" applyAlignment="1">
      <alignment horizontal="center" vertical="center" wrapText="1"/>
    </xf>
    <xf numFmtId="0" fontId="13" fillId="12" borderId="36"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42"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13" fillId="22" borderId="34" xfId="0" applyFont="1" applyFill="1" applyBorder="1" applyAlignment="1" applyProtection="1">
      <alignment horizontal="center" vertical="center" wrapText="1"/>
    </xf>
    <xf numFmtId="0" fontId="13" fillId="22" borderId="35" xfId="0" applyFont="1" applyFill="1" applyBorder="1" applyAlignment="1" applyProtection="1">
      <alignment horizontal="center" vertical="center" wrapText="1"/>
    </xf>
    <xf numFmtId="0" fontId="13" fillId="22" borderId="41" xfId="0" applyFont="1" applyFill="1" applyBorder="1" applyAlignment="1" applyProtection="1">
      <alignment horizontal="center" vertical="center" wrapText="1"/>
    </xf>
    <xf numFmtId="0" fontId="13" fillId="23" borderId="34" xfId="0" applyFont="1" applyFill="1" applyBorder="1" applyAlignment="1" applyProtection="1">
      <alignment horizontal="center" vertical="center" wrapText="1"/>
    </xf>
    <xf numFmtId="0" fontId="13" fillId="23" borderId="35" xfId="0" applyFont="1" applyFill="1" applyBorder="1" applyAlignment="1" applyProtection="1">
      <alignment horizontal="center" vertical="center" wrapText="1"/>
    </xf>
    <xf numFmtId="0" fontId="13" fillId="23" borderId="36" xfId="0" applyFont="1" applyFill="1" applyBorder="1" applyAlignment="1" applyProtection="1">
      <alignment horizontal="center" vertical="center" wrapText="1"/>
    </xf>
    <xf numFmtId="0" fontId="13" fillId="0" borderId="3" xfId="0" applyFont="1" applyBorder="1" applyAlignment="1">
      <alignment horizontal="center" vertical="center"/>
    </xf>
    <xf numFmtId="9" fontId="8" fillId="0" borderId="0" xfId="1" applyFont="1" applyAlignment="1" applyProtection="1">
      <alignment horizontal="center" vertical="center"/>
    </xf>
    <xf numFmtId="9" fontId="13" fillId="11" borderId="35" xfId="1" applyFont="1" applyFill="1" applyBorder="1" applyAlignment="1">
      <alignment horizontal="center" vertical="center" wrapText="1"/>
    </xf>
    <xf numFmtId="0" fontId="13" fillId="0" borderId="24" xfId="0" applyFont="1" applyBorder="1" applyAlignment="1" applyProtection="1">
      <alignment horizontal="center" vertical="center" wrapText="1"/>
    </xf>
    <xf numFmtId="15" fontId="13" fillId="0" borderId="24" xfId="0" applyNumberFormat="1" applyFont="1" applyBorder="1" applyAlignment="1" applyProtection="1">
      <alignment horizontal="center" vertical="center" wrapText="1"/>
    </xf>
    <xf numFmtId="9" fontId="13" fillId="0" borderId="24" xfId="1" applyFont="1" applyBorder="1" applyAlignment="1" applyProtection="1">
      <alignment horizontal="center" vertical="center" wrapText="1"/>
    </xf>
    <xf numFmtId="0" fontId="7" fillId="24" borderId="3" xfId="0" applyFont="1" applyFill="1" applyBorder="1" applyAlignment="1" applyProtection="1">
      <alignment horizontal="center" vertical="center" wrapText="1"/>
      <protection hidden="1"/>
    </xf>
    <xf numFmtId="0" fontId="18" fillId="0" borderId="24" xfId="0" applyFont="1" applyBorder="1" applyAlignment="1" applyProtection="1">
      <alignment horizontal="justify" vertical="center" wrapText="1"/>
      <protection hidden="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46" xfId="0" applyFont="1" applyBorder="1" applyAlignment="1">
      <alignment horizontal="left" vertical="center" wrapText="1"/>
    </xf>
    <xf numFmtId="0" fontId="13" fillId="0" borderId="3" xfId="0" applyFont="1" applyBorder="1" applyAlignment="1" applyProtection="1">
      <alignment horizontal="left" vertical="center" wrapText="1"/>
    </xf>
    <xf numFmtId="0" fontId="17" fillId="9" borderId="44"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3" fillId="2" borderId="12"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18" borderId="3" xfId="0" applyFont="1" applyFill="1" applyBorder="1" applyAlignment="1" applyProtection="1">
      <alignment horizontal="center" vertical="center" wrapText="1"/>
    </xf>
    <xf numFmtId="0" fontId="3" fillId="18" borderId="4"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20" borderId="12" xfId="0" applyFont="1" applyFill="1" applyBorder="1" applyAlignment="1">
      <alignment horizontal="center" vertical="center" wrapText="1"/>
    </xf>
    <xf numFmtId="0" fontId="3" fillId="20" borderId="8" xfId="0" applyFont="1" applyFill="1" applyBorder="1" applyAlignment="1">
      <alignment horizontal="center" vertical="center" wrapText="1"/>
    </xf>
    <xf numFmtId="0" fontId="8" fillId="0" borderId="17"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7" fillId="17" borderId="32" xfId="0" applyFont="1" applyFill="1" applyBorder="1" applyAlignment="1" applyProtection="1">
      <alignment horizontal="center" vertical="center" wrapText="1"/>
    </xf>
    <xf numFmtId="0" fontId="7" fillId="17" borderId="25" xfId="0" applyFont="1" applyFill="1" applyBorder="1" applyAlignment="1" applyProtection="1">
      <alignment horizontal="center" vertical="center" wrapText="1"/>
    </xf>
    <xf numFmtId="0" fontId="7" fillId="17" borderId="26"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9" xfId="0" applyFont="1" applyFill="1" applyBorder="1" applyAlignment="1" applyProtection="1">
      <alignment horizontal="center" vertical="center" wrapText="1"/>
    </xf>
    <xf numFmtId="9" fontId="3" fillId="20" borderId="13" xfId="1" applyFont="1" applyFill="1" applyBorder="1" applyAlignment="1">
      <alignment horizontal="center" vertical="center" wrapText="1"/>
    </xf>
    <xf numFmtId="9" fontId="3" fillId="20" borderId="9" xfId="1"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 borderId="14"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7" fillId="6" borderId="15"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3" fillId="18" borderId="23"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3" fillId="3" borderId="40" xfId="0" applyFont="1" applyFill="1" applyBorder="1" applyAlignment="1" applyProtection="1">
      <alignment horizontal="center" vertical="center" wrapText="1"/>
    </xf>
    <xf numFmtId="0" fontId="17" fillId="10" borderId="44" xfId="0" applyFont="1" applyFill="1" applyBorder="1" applyAlignment="1">
      <alignment horizontal="center" vertical="center" wrapText="1"/>
    </xf>
    <xf numFmtId="0" fontId="17" fillId="10" borderId="38" xfId="0"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7" fillId="15" borderId="44" xfId="0" applyFont="1" applyFill="1" applyBorder="1" applyAlignment="1">
      <alignment horizontal="center" vertical="center" wrapText="1"/>
    </xf>
    <xf numFmtId="0" fontId="17" fillId="15" borderId="38" xfId="0" applyFont="1" applyFill="1" applyBorder="1" applyAlignment="1">
      <alignment horizontal="center" vertical="center" wrapText="1"/>
    </xf>
    <xf numFmtId="0" fontId="17" fillId="15" borderId="45" xfId="0" applyFont="1" applyFill="1" applyBorder="1" applyAlignment="1">
      <alignment horizontal="center" vertical="center" wrapText="1"/>
    </xf>
    <xf numFmtId="0" fontId="17" fillId="7" borderId="44" xfId="0" applyFont="1" applyFill="1" applyBorder="1" applyAlignment="1">
      <alignment horizontal="center" vertical="center"/>
    </xf>
    <xf numFmtId="0" fontId="17" fillId="7" borderId="38" xfId="0" applyFont="1" applyFill="1" applyBorder="1" applyAlignment="1">
      <alignment horizontal="center" vertical="center"/>
    </xf>
    <xf numFmtId="0" fontId="17" fillId="7" borderId="45" xfId="0" applyFont="1" applyFill="1" applyBorder="1" applyAlignment="1">
      <alignment horizontal="center" vertical="center"/>
    </xf>
    <xf numFmtId="0" fontId="15" fillId="20" borderId="25" xfId="0" applyFont="1" applyFill="1" applyBorder="1" applyAlignment="1">
      <alignment horizontal="center" vertical="center" wrapText="1"/>
    </xf>
    <xf numFmtId="0" fontId="15" fillId="20" borderId="33" xfId="0" applyFont="1" applyFill="1" applyBorder="1" applyAlignment="1">
      <alignment horizontal="center" vertical="center" wrapText="1"/>
    </xf>
    <xf numFmtId="0" fontId="15" fillId="20" borderId="37" xfId="0" applyFont="1" applyFill="1" applyBorder="1" applyAlignment="1">
      <alignment horizontal="center" vertical="center" wrapText="1"/>
    </xf>
    <xf numFmtId="0" fontId="3" fillId="20" borderId="14"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15" fillId="21" borderId="12" xfId="0" applyFont="1" applyFill="1" applyBorder="1" applyAlignment="1">
      <alignment horizontal="center" vertical="center" wrapText="1"/>
    </xf>
    <xf numFmtId="0" fontId="15" fillId="21" borderId="8" xfId="0" applyFont="1" applyFill="1" applyBorder="1" applyAlignment="1">
      <alignment horizontal="center" vertical="center" wrapText="1"/>
    </xf>
    <xf numFmtId="0" fontId="15" fillId="21" borderId="13" xfId="0" applyFont="1" applyFill="1" applyBorder="1" applyAlignment="1">
      <alignment horizontal="center" vertical="center" wrapText="1"/>
    </xf>
    <xf numFmtId="0" fontId="15" fillId="21" borderId="9" xfId="0" applyFont="1" applyFill="1" applyBorder="1" applyAlignment="1">
      <alignment horizontal="center" vertical="center" wrapText="1"/>
    </xf>
    <xf numFmtId="0" fontId="15" fillId="21" borderId="25" xfId="0" applyFont="1" applyFill="1" applyBorder="1" applyAlignment="1">
      <alignment horizontal="center" vertical="center" wrapText="1"/>
    </xf>
    <xf numFmtId="0" fontId="15" fillId="21" borderId="33" xfId="0" applyFont="1" applyFill="1" applyBorder="1" applyAlignment="1">
      <alignment horizontal="center" vertical="center" wrapText="1"/>
    </xf>
    <xf numFmtId="0" fontId="15" fillId="21" borderId="37"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15" fillId="21" borderId="14" xfId="0" applyFont="1" applyFill="1" applyBorder="1" applyAlignment="1">
      <alignment horizontal="center" vertical="center" wrapText="1"/>
    </xf>
    <xf numFmtId="0" fontId="15" fillId="21" borderId="10"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25" xfId="0" applyFont="1" applyFill="1" applyBorder="1" applyAlignment="1">
      <alignment horizontal="center" vertical="center" wrapText="1"/>
    </xf>
    <xf numFmtId="0" fontId="15" fillId="13" borderId="33" xfId="0" applyFont="1" applyFill="1" applyBorder="1" applyAlignment="1">
      <alignment horizontal="center" vertical="center" wrapText="1"/>
    </xf>
    <xf numFmtId="0" fontId="15" fillId="13" borderId="37"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8" fillId="0" borderId="47"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3" fillId="0" borderId="2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8" fillId="0" borderId="24" xfId="0" applyFont="1" applyFill="1" applyBorder="1" applyAlignment="1" applyProtection="1">
      <alignment horizontal="justify" vertical="center" wrapText="1"/>
      <protection hidden="1"/>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9">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theme="6" tint="-0.24994659260841701"/>
        </patternFill>
      </fill>
    </dxf>
    <dxf>
      <font>
        <b/>
        <i val="0"/>
      </font>
      <fill>
        <patternFill>
          <bgColor rgb="FFFFC000"/>
        </patternFill>
      </fill>
    </dxf>
    <dxf>
      <font>
        <b/>
        <i val="0"/>
        <color theme="0"/>
      </font>
      <fill>
        <patternFill>
          <bgColor rgb="FFFF3300"/>
        </patternFill>
      </fill>
    </dxf>
  </dxfs>
  <tableStyles count="0" defaultTableStyle="TableStyleMedium9" defaultPivotStyle="PivotStyleLight16"/>
  <colors>
    <mruColors>
      <color rgb="FFFF3300"/>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598170</xdr:colOff>
      <xdr:row>0</xdr:row>
      <xdr:rowOff>144780</xdr:rowOff>
    </xdr:from>
    <xdr:to>
      <xdr:col>2</xdr:col>
      <xdr:colOff>243839</xdr:colOff>
      <xdr:row>3</xdr:row>
      <xdr:rowOff>121920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144780"/>
          <a:ext cx="1261109" cy="777240"/>
        </a:xfrm>
        <a:prstGeom prst="rect">
          <a:avLst/>
        </a:prstGeom>
        <a:noFill/>
        <a:ln>
          <a:noFill/>
        </a:ln>
      </xdr:spPr>
    </xdr:pic>
    <xdr:clientData/>
  </xdr:twoCellAnchor>
  <xdr:twoCellAnchor editAs="oneCell">
    <xdr:from>
      <xdr:col>57</xdr:col>
      <xdr:colOff>160020</xdr:colOff>
      <xdr:row>0</xdr:row>
      <xdr:rowOff>121921</xdr:rowOff>
    </xdr:from>
    <xdr:to>
      <xdr:col>57</xdr:col>
      <xdr:colOff>1032933</xdr:colOff>
      <xdr:row>3</xdr:row>
      <xdr:rowOff>75865</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48960" y="121921"/>
          <a:ext cx="872913" cy="754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0"/>
  <sheetViews>
    <sheetView tabSelected="1" topLeftCell="Z2" zoomScaleNormal="100" workbookViewId="0">
      <selection activeCell="D1" sqref="D1:AH4"/>
    </sheetView>
  </sheetViews>
  <sheetFormatPr baseColWidth="10" defaultColWidth="11.44140625" defaultRowHeight="13.8" x14ac:dyDescent="0.3"/>
  <cols>
    <col min="1" max="1" width="10.88671875" style="16" customWidth="1"/>
    <col min="2" max="3" width="12.6640625" style="16" customWidth="1"/>
    <col min="4" max="4" width="22.33203125" style="16" customWidth="1"/>
    <col min="5" max="5" width="13.44140625" style="16" customWidth="1"/>
    <col min="6" max="6" width="14.88671875" style="19" customWidth="1"/>
    <col min="7" max="7" width="37.5546875" style="16" customWidth="1"/>
    <col min="8" max="8" width="31.6640625" style="16" customWidth="1"/>
    <col min="9" max="9" width="35.6640625" style="16" customWidth="1"/>
    <col min="10" max="11" width="13.6640625" style="16" customWidth="1"/>
    <col min="12" max="12" width="19.44140625" style="16" customWidth="1"/>
    <col min="13" max="13" width="17.88671875" style="18" customWidth="1"/>
    <col min="14" max="14" width="15" style="16" customWidth="1"/>
    <col min="15" max="15" width="13" style="16" customWidth="1"/>
    <col min="16" max="16" width="12.33203125" style="16" customWidth="1"/>
    <col min="17" max="19" width="18.6640625" style="16" customWidth="1"/>
    <col min="20" max="20" width="15.6640625" style="16" customWidth="1"/>
    <col min="21" max="21" width="75.6640625" style="16" customWidth="1"/>
    <col min="22" max="22" width="15.6640625" style="20" customWidth="1"/>
    <col min="23" max="25" width="15.6640625" style="16" customWidth="1"/>
    <col min="26" max="26" width="17.6640625" style="16" customWidth="1"/>
    <col min="27" max="27" width="40.6640625" style="16" customWidth="1"/>
    <col min="28" max="28" width="17.6640625" style="16" customWidth="1"/>
    <col min="29" max="29" width="17.6640625" style="72" customWidth="1"/>
    <col min="30" max="31" width="11.44140625" style="16" hidden="1" customWidth="1"/>
    <col min="32" max="32" width="17.6640625" style="16" customWidth="1"/>
    <col min="33" max="33" width="80.6640625" style="16" customWidth="1"/>
    <col min="34" max="34" width="17.6640625" style="16" customWidth="1"/>
    <col min="35" max="35" width="0" style="16" hidden="1" customWidth="1"/>
    <col min="36" max="36" width="20.33203125" style="16" hidden="1" customWidth="1"/>
    <col min="37" max="45" width="0" style="16" hidden="1" customWidth="1"/>
    <col min="46" max="46" width="20.33203125" style="16" hidden="1" customWidth="1"/>
    <col min="47" max="54" width="0" style="16" hidden="1" customWidth="1"/>
    <col min="55" max="55" width="17.6640625" style="16" customWidth="1"/>
    <col min="56" max="56" width="22.88671875" style="16" customWidth="1"/>
    <col min="57" max="58" width="17.6640625" style="16" customWidth="1"/>
    <col min="59" max="16384" width="11.44140625" style="16"/>
  </cols>
  <sheetData>
    <row r="1" spans="1:58" s="45" customFormat="1" ht="21" customHeight="1" thickBot="1" x14ac:dyDescent="0.35">
      <c r="A1" s="100"/>
      <c r="B1" s="101"/>
      <c r="C1" s="102"/>
      <c r="D1" s="114" t="s">
        <v>173</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6"/>
      <c r="BC1" s="170" t="s">
        <v>64</v>
      </c>
      <c r="BD1" s="170"/>
      <c r="BE1" s="171"/>
      <c r="BF1" s="167"/>
    </row>
    <row r="2" spans="1:58" s="45" customFormat="1" ht="21" customHeight="1" x14ac:dyDescent="0.3">
      <c r="A2" s="103"/>
      <c r="B2" s="104"/>
      <c r="C2" s="105"/>
      <c r="D2" s="117"/>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9"/>
      <c r="BC2" s="172" t="s">
        <v>171</v>
      </c>
      <c r="BD2" s="173"/>
      <c r="BE2" s="174"/>
      <c r="BF2" s="168"/>
    </row>
    <row r="3" spans="1:58" s="45" customFormat="1" ht="21" customHeight="1" x14ac:dyDescent="0.3">
      <c r="A3" s="103"/>
      <c r="B3" s="104"/>
      <c r="C3" s="105"/>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9"/>
      <c r="BC3" s="175" t="s">
        <v>172</v>
      </c>
      <c r="BD3" s="170"/>
      <c r="BE3" s="171"/>
      <c r="BF3" s="168"/>
    </row>
    <row r="4" spans="1:58" s="45" customFormat="1" ht="21" customHeight="1" thickBot="1" x14ac:dyDescent="0.35">
      <c r="A4" s="106"/>
      <c r="B4" s="107"/>
      <c r="C4" s="108"/>
      <c r="D4" s="120"/>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2"/>
      <c r="BC4" s="176" t="s">
        <v>46</v>
      </c>
      <c r="BD4" s="177"/>
      <c r="BE4" s="178"/>
      <c r="BF4" s="169"/>
    </row>
    <row r="5" spans="1:58" ht="6" customHeight="1" thickBot="1" x14ac:dyDescent="0.35">
      <c r="M5" s="17"/>
    </row>
    <row r="6" spans="1:58" s="18" customFormat="1" ht="22.5" customHeight="1" thickBot="1" x14ac:dyDescent="0.35">
      <c r="A6" s="129" t="s">
        <v>125</v>
      </c>
      <c r="B6" s="130"/>
      <c r="C6" s="130"/>
      <c r="D6" s="130"/>
      <c r="E6" s="130"/>
      <c r="F6" s="130"/>
      <c r="G6" s="131"/>
      <c r="H6" s="112" t="s">
        <v>7</v>
      </c>
      <c r="I6" s="113"/>
      <c r="J6" s="113"/>
      <c r="K6" s="113"/>
      <c r="L6" s="113"/>
      <c r="M6" s="113"/>
      <c r="N6" s="113"/>
      <c r="O6" s="113"/>
      <c r="P6" s="113"/>
      <c r="Q6" s="113"/>
      <c r="R6" s="113"/>
      <c r="S6" s="113"/>
      <c r="T6" s="109" t="s">
        <v>210</v>
      </c>
      <c r="U6" s="110"/>
      <c r="V6" s="110"/>
      <c r="W6" s="110"/>
      <c r="X6" s="110"/>
      <c r="Y6" s="111"/>
      <c r="Z6" s="83" t="s">
        <v>211</v>
      </c>
      <c r="AA6" s="84"/>
      <c r="AB6" s="84"/>
      <c r="AC6" s="84"/>
      <c r="AD6" s="84"/>
      <c r="AE6" s="84"/>
      <c r="AF6" s="84"/>
      <c r="AG6" s="84"/>
      <c r="AH6" s="85"/>
      <c r="AI6" s="135" t="s">
        <v>212</v>
      </c>
      <c r="AJ6" s="136"/>
      <c r="AK6" s="136"/>
      <c r="AL6" s="136"/>
      <c r="AM6" s="136"/>
      <c r="AN6" s="136"/>
      <c r="AO6" s="136"/>
      <c r="AP6" s="136"/>
      <c r="AQ6" s="136"/>
      <c r="AR6" s="137"/>
      <c r="AS6" s="138" t="s">
        <v>213</v>
      </c>
      <c r="AT6" s="139"/>
      <c r="AU6" s="139"/>
      <c r="AV6" s="139"/>
      <c r="AW6" s="139"/>
      <c r="AX6" s="139"/>
      <c r="AY6" s="139"/>
      <c r="AZ6" s="139"/>
      <c r="BA6" s="139"/>
      <c r="BB6" s="140"/>
      <c r="BC6" s="141" t="s">
        <v>214</v>
      </c>
      <c r="BD6" s="142"/>
      <c r="BE6" s="142"/>
      <c r="BF6" s="143"/>
    </row>
    <row r="7" spans="1:58" s="19" customFormat="1" ht="21" customHeight="1" x14ac:dyDescent="0.3">
      <c r="A7" s="86" t="s">
        <v>0</v>
      </c>
      <c r="B7" s="88" t="s">
        <v>1</v>
      </c>
      <c r="C7" s="88" t="s">
        <v>126</v>
      </c>
      <c r="D7" s="88" t="s">
        <v>2</v>
      </c>
      <c r="E7" s="88" t="s">
        <v>138</v>
      </c>
      <c r="F7" s="88" t="s">
        <v>3</v>
      </c>
      <c r="G7" s="127" t="s">
        <v>129</v>
      </c>
      <c r="H7" s="93" t="s">
        <v>132</v>
      </c>
      <c r="I7" s="92" t="s">
        <v>8</v>
      </c>
      <c r="J7" s="92"/>
      <c r="K7" s="95" t="s">
        <v>10</v>
      </c>
      <c r="L7" s="95" t="s">
        <v>12</v>
      </c>
      <c r="M7" s="97" t="s">
        <v>69</v>
      </c>
      <c r="N7" s="95" t="s">
        <v>20</v>
      </c>
      <c r="O7" s="95" t="s">
        <v>22</v>
      </c>
      <c r="P7" s="95" t="s">
        <v>21</v>
      </c>
      <c r="Q7" s="95" t="s">
        <v>11</v>
      </c>
      <c r="R7" s="95" t="s">
        <v>63</v>
      </c>
      <c r="S7" s="133" t="s">
        <v>68</v>
      </c>
      <c r="T7" s="91" t="s">
        <v>159</v>
      </c>
      <c r="U7" s="90" t="s">
        <v>160</v>
      </c>
      <c r="V7" s="90" t="s">
        <v>161</v>
      </c>
      <c r="W7" s="90" t="s">
        <v>162</v>
      </c>
      <c r="X7" s="90" t="s">
        <v>163</v>
      </c>
      <c r="Y7" s="132" t="s">
        <v>164</v>
      </c>
      <c r="Z7" s="98" t="s">
        <v>159</v>
      </c>
      <c r="AA7" s="125" t="s">
        <v>165</v>
      </c>
      <c r="AB7" s="125" t="s">
        <v>166</v>
      </c>
      <c r="AC7" s="123" t="s">
        <v>161</v>
      </c>
      <c r="AD7" s="144" t="s">
        <v>167</v>
      </c>
      <c r="AE7" s="144" t="s">
        <v>168</v>
      </c>
      <c r="AF7" s="125" t="s">
        <v>162</v>
      </c>
      <c r="AG7" s="125" t="s">
        <v>216</v>
      </c>
      <c r="AH7" s="147" t="s">
        <v>164</v>
      </c>
      <c r="AI7" s="149" t="s">
        <v>159</v>
      </c>
      <c r="AJ7" s="151" t="s">
        <v>165</v>
      </c>
      <c r="AK7" s="151" t="s">
        <v>166</v>
      </c>
      <c r="AL7" s="151" t="s">
        <v>215</v>
      </c>
      <c r="AM7" s="151" t="s">
        <v>161</v>
      </c>
      <c r="AN7" s="153" t="s">
        <v>167</v>
      </c>
      <c r="AO7" s="153" t="s">
        <v>168</v>
      </c>
      <c r="AP7" s="151" t="s">
        <v>162</v>
      </c>
      <c r="AQ7" s="151" t="s">
        <v>216</v>
      </c>
      <c r="AR7" s="158" t="s">
        <v>164</v>
      </c>
      <c r="AS7" s="160" t="s">
        <v>159</v>
      </c>
      <c r="AT7" s="156" t="s">
        <v>165</v>
      </c>
      <c r="AU7" s="156" t="s">
        <v>166</v>
      </c>
      <c r="AV7" s="156" t="s">
        <v>215</v>
      </c>
      <c r="AW7" s="156" t="s">
        <v>161</v>
      </c>
      <c r="AX7" s="162" t="s">
        <v>167</v>
      </c>
      <c r="AY7" s="162" t="s">
        <v>168</v>
      </c>
      <c r="AZ7" s="156" t="s">
        <v>162</v>
      </c>
      <c r="BA7" s="156" t="s">
        <v>216</v>
      </c>
      <c r="BB7" s="156" t="s">
        <v>164</v>
      </c>
      <c r="BC7" s="179" t="s">
        <v>29</v>
      </c>
      <c r="BD7" s="181" t="s">
        <v>123</v>
      </c>
      <c r="BE7" s="181" t="s">
        <v>217</v>
      </c>
      <c r="BF7" s="165" t="s">
        <v>133</v>
      </c>
    </row>
    <row r="8" spans="1:58" s="19" customFormat="1" ht="22.8" x14ac:dyDescent="0.3">
      <c r="A8" s="87"/>
      <c r="B8" s="89"/>
      <c r="C8" s="89"/>
      <c r="D8" s="89"/>
      <c r="E8" s="89"/>
      <c r="F8" s="89"/>
      <c r="G8" s="128"/>
      <c r="H8" s="94"/>
      <c r="I8" s="22" t="s">
        <v>37</v>
      </c>
      <c r="J8" s="22" t="s">
        <v>36</v>
      </c>
      <c r="K8" s="96"/>
      <c r="L8" s="96"/>
      <c r="M8" s="97"/>
      <c r="N8" s="96"/>
      <c r="O8" s="96"/>
      <c r="P8" s="96"/>
      <c r="Q8" s="96"/>
      <c r="R8" s="96"/>
      <c r="S8" s="134"/>
      <c r="T8" s="91"/>
      <c r="U8" s="90"/>
      <c r="V8" s="90"/>
      <c r="W8" s="90"/>
      <c r="X8" s="90"/>
      <c r="Y8" s="132"/>
      <c r="Z8" s="99"/>
      <c r="AA8" s="126"/>
      <c r="AB8" s="126"/>
      <c r="AC8" s="124"/>
      <c r="AD8" s="145"/>
      <c r="AE8" s="145"/>
      <c r="AF8" s="126"/>
      <c r="AG8" s="126"/>
      <c r="AH8" s="148"/>
      <c r="AI8" s="150"/>
      <c r="AJ8" s="152"/>
      <c r="AK8" s="152"/>
      <c r="AL8" s="152"/>
      <c r="AM8" s="152"/>
      <c r="AN8" s="154"/>
      <c r="AO8" s="154"/>
      <c r="AP8" s="152"/>
      <c r="AQ8" s="152"/>
      <c r="AR8" s="159"/>
      <c r="AS8" s="161"/>
      <c r="AT8" s="157"/>
      <c r="AU8" s="157"/>
      <c r="AV8" s="157"/>
      <c r="AW8" s="157"/>
      <c r="AX8" s="163"/>
      <c r="AY8" s="163"/>
      <c r="AZ8" s="157"/>
      <c r="BA8" s="157"/>
      <c r="BB8" s="157"/>
      <c r="BC8" s="180"/>
      <c r="BD8" s="182"/>
      <c r="BE8" s="182"/>
      <c r="BF8" s="166"/>
    </row>
    <row r="9" spans="1:58" s="21" customFormat="1" ht="72" thickBot="1" x14ac:dyDescent="0.35">
      <c r="A9" s="68" t="s">
        <v>23</v>
      </c>
      <c r="B9" s="69" t="s">
        <v>4</v>
      </c>
      <c r="C9" s="69" t="s">
        <v>5</v>
      </c>
      <c r="D9" s="69" t="s">
        <v>127</v>
      </c>
      <c r="E9" s="69" t="s">
        <v>4</v>
      </c>
      <c r="F9" s="69" t="s">
        <v>128</v>
      </c>
      <c r="G9" s="70" t="s">
        <v>130</v>
      </c>
      <c r="H9" s="65" t="s">
        <v>6</v>
      </c>
      <c r="I9" s="66" t="s">
        <v>131</v>
      </c>
      <c r="J9" s="66" t="s">
        <v>9</v>
      </c>
      <c r="K9" s="66" t="s">
        <v>5</v>
      </c>
      <c r="L9" s="66" t="s">
        <v>14</v>
      </c>
      <c r="M9" s="66" t="s">
        <v>70</v>
      </c>
      <c r="N9" s="66" t="s">
        <v>5</v>
      </c>
      <c r="O9" s="66" t="s">
        <v>4</v>
      </c>
      <c r="P9" s="66" t="s">
        <v>4</v>
      </c>
      <c r="Q9" s="66" t="s">
        <v>5</v>
      </c>
      <c r="R9" s="66" t="s">
        <v>13</v>
      </c>
      <c r="S9" s="67" t="s">
        <v>13</v>
      </c>
      <c r="T9" s="53" t="s">
        <v>4</v>
      </c>
      <c r="U9" s="54" t="s">
        <v>33</v>
      </c>
      <c r="V9" s="54" t="s">
        <v>32</v>
      </c>
      <c r="W9" s="54" t="s">
        <v>13</v>
      </c>
      <c r="X9" s="54" t="s">
        <v>13</v>
      </c>
      <c r="Y9" s="55" t="s">
        <v>157</v>
      </c>
      <c r="Z9" s="56" t="s">
        <v>4</v>
      </c>
      <c r="AA9" s="57" t="s">
        <v>30</v>
      </c>
      <c r="AB9" s="57" t="s">
        <v>31</v>
      </c>
      <c r="AC9" s="73" t="s">
        <v>32</v>
      </c>
      <c r="AD9" s="146"/>
      <c r="AE9" s="146"/>
      <c r="AF9" s="57" t="s">
        <v>13</v>
      </c>
      <c r="AG9" s="57" t="s">
        <v>169</v>
      </c>
      <c r="AH9" s="58" t="s">
        <v>170</v>
      </c>
      <c r="AI9" s="59" t="s">
        <v>4</v>
      </c>
      <c r="AJ9" s="60" t="s">
        <v>30</v>
      </c>
      <c r="AK9" s="60" t="s">
        <v>31</v>
      </c>
      <c r="AL9" s="60" t="s">
        <v>32</v>
      </c>
      <c r="AM9" s="60" t="s">
        <v>32</v>
      </c>
      <c r="AN9" s="155"/>
      <c r="AO9" s="155"/>
      <c r="AP9" s="60" t="s">
        <v>13</v>
      </c>
      <c r="AQ9" s="60" t="s">
        <v>169</v>
      </c>
      <c r="AR9" s="61" t="s">
        <v>170</v>
      </c>
      <c r="AS9" s="44" t="s">
        <v>4</v>
      </c>
      <c r="AT9" s="43" t="s">
        <v>30</v>
      </c>
      <c r="AU9" s="43" t="s">
        <v>31</v>
      </c>
      <c r="AV9" s="43" t="s">
        <v>32</v>
      </c>
      <c r="AW9" s="43" t="s">
        <v>32</v>
      </c>
      <c r="AX9" s="164"/>
      <c r="AY9" s="164"/>
      <c r="AZ9" s="43" t="s">
        <v>13</v>
      </c>
      <c r="BA9" s="43" t="s">
        <v>169</v>
      </c>
      <c r="BB9" s="43" t="s">
        <v>170</v>
      </c>
      <c r="BC9" s="62" t="s">
        <v>34</v>
      </c>
      <c r="BD9" s="63" t="s">
        <v>124</v>
      </c>
      <c r="BE9" s="63" t="s">
        <v>5</v>
      </c>
      <c r="BF9" s="64" t="s">
        <v>218</v>
      </c>
    </row>
    <row r="10" spans="1:58" s="21" customFormat="1" ht="112.2" x14ac:dyDescent="0.3">
      <c r="A10" s="23">
        <v>151</v>
      </c>
      <c r="B10" s="24">
        <v>43701</v>
      </c>
      <c r="C10" s="25" t="s">
        <v>15</v>
      </c>
      <c r="D10" s="25" t="s">
        <v>147</v>
      </c>
      <c r="E10" s="32">
        <v>43701</v>
      </c>
      <c r="F10" s="33" t="s">
        <v>141</v>
      </c>
      <c r="G10" s="34" t="s">
        <v>153</v>
      </c>
      <c r="H10" s="40" t="s">
        <v>148</v>
      </c>
      <c r="I10" s="39" t="s">
        <v>149</v>
      </c>
      <c r="J10" s="35">
        <v>2</v>
      </c>
      <c r="K10" s="26" t="s">
        <v>18</v>
      </c>
      <c r="L10" s="36" t="s">
        <v>150</v>
      </c>
      <c r="M10" s="33">
        <v>1</v>
      </c>
      <c r="N10" s="37">
        <v>1</v>
      </c>
      <c r="O10" s="31">
        <v>44075</v>
      </c>
      <c r="P10" s="31">
        <v>44432</v>
      </c>
      <c r="Q10" s="41" t="s">
        <v>104</v>
      </c>
      <c r="R10" s="25" t="s">
        <v>151</v>
      </c>
      <c r="S10" s="28" t="s">
        <v>152</v>
      </c>
      <c r="T10" s="42">
        <v>44316</v>
      </c>
      <c r="U10" s="51" t="s">
        <v>201</v>
      </c>
      <c r="V10" s="29">
        <v>0.25</v>
      </c>
      <c r="W10" s="77" t="s">
        <v>145</v>
      </c>
      <c r="X10" s="38"/>
      <c r="Y10" s="30" t="s">
        <v>140</v>
      </c>
      <c r="Z10" s="75">
        <v>44681</v>
      </c>
      <c r="AA10" s="81" t="s">
        <v>225</v>
      </c>
      <c r="AB10" s="74">
        <v>1</v>
      </c>
      <c r="AC10" s="76">
        <f>IF(OR(AB10="",AB10=""),"",IF(OR(AB10=0,AB10=0),0,IF((AB10*100%)/J10&gt;100%,100%,(AB10*100%)/J10)))</f>
        <v>0.5</v>
      </c>
      <c r="AD10" s="74" t="str">
        <f>IF(AB10="","",IF(Z10&gt;=P10,IF(AC10&lt;100%,"INCUMPLIDA",IF(AC10=100%,"TERMINADA EXTEMPORÁNEA"))))</f>
        <v>INCUMPLIDA</v>
      </c>
      <c r="AE10" s="74" t="b">
        <f>IF(AB10="","",IF(Z10&lt;P10,IF(AC10=0%,"SIN INICIAR",IF(AC10=100%,"TERMINADA",IF(AK10&gt;0%,"EN PROCESO")))))</f>
        <v>0</v>
      </c>
      <c r="AF10" s="74" t="str">
        <f>IF(AB10="","",IF(Z10&gt;P10,AD10,IF(Z10&lt;P10,AE10)))</f>
        <v>INCUMPLIDA</v>
      </c>
      <c r="AG10" s="183" t="s">
        <v>229</v>
      </c>
      <c r="AH10" s="74" t="s">
        <v>140</v>
      </c>
      <c r="AI10" s="74"/>
      <c r="AJ10" s="74"/>
      <c r="AK10" s="74"/>
      <c r="AL10" s="74"/>
      <c r="AM10" s="74"/>
      <c r="AN10" s="74"/>
      <c r="AO10" s="74"/>
      <c r="AP10" s="74"/>
      <c r="AQ10" s="74"/>
      <c r="AR10" s="74"/>
      <c r="AS10" s="74"/>
      <c r="AT10" s="74"/>
      <c r="AU10" s="74"/>
      <c r="AV10" s="74"/>
      <c r="AW10" s="74"/>
      <c r="AX10" s="74"/>
      <c r="AY10" s="74"/>
      <c r="AZ10" s="74"/>
      <c r="BA10" s="74"/>
      <c r="BB10" s="74"/>
      <c r="BC10" s="74" t="str">
        <f>IF(AC10="","",IF(OR(AC10=100%),"CUMPLIDA","PENDIENTE"))</f>
        <v>PENDIENTE</v>
      </c>
      <c r="BD10" s="74"/>
      <c r="BE10" s="74"/>
      <c r="BF10" s="74"/>
    </row>
    <row r="11" spans="1:58" s="21" customFormat="1" ht="112.2" x14ac:dyDescent="0.3">
      <c r="A11" s="23">
        <v>154</v>
      </c>
      <c r="B11" s="24">
        <v>43701</v>
      </c>
      <c r="C11" s="25" t="s">
        <v>15</v>
      </c>
      <c r="D11" s="25" t="s">
        <v>147</v>
      </c>
      <c r="E11" s="32">
        <v>43701</v>
      </c>
      <c r="F11" s="33" t="s">
        <v>142</v>
      </c>
      <c r="G11" s="34" t="s">
        <v>154</v>
      </c>
      <c r="H11" s="40" t="s">
        <v>148</v>
      </c>
      <c r="I11" s="39" t="s">
        <v>149</v>
      </c>
      <c r="J11" s="35">
        <v>2</v>
      </c>
      <c r="K11" s="26" t="s">
        <v>18</v>
      </c>
      <c r="L11" s="36" t="s">
        <v>150</v>
      </c>
      <c r="M11" s="33">
        <v>1</v>
      </c>
      <c r="N11" s="37">
        <v>1</v>
      </c>
      <c r="O11" s="31">
        <v>44075</v>
      </c>
      <c r="P11" s="31">
        <v>44432</v>
      </c>
      <c r="Q11" s="41" t="s">
        <v>104</v>
      </c>
      <c r="R11" s="25" t="s">
        <v>151</v>
      </c>
      <c r="S11" s="28" t="s">
        <v>152</v>
      </c>
      <c r="T11" s="42">
        <v>44316</v>
      </c>
      <c r="U11" s="51" t="s">
        <v>201</v>
      </c>
      <c r="V11" s="29">
        <v>0</v>
      </c>
      <c r="W11" s="77" t="s">
        <v>145</v>
      </c>
      <c r="X11" s="38"/>
      <c r="Y11" s="30" t="s">
        <v>140</v>
      </c>
      <c r="Z11" s="24">
        <v>44681</v>
      </c>
      <c r="AA11" s="81" t="s">
        <v>225</v>
      </c>
      <c r="AB11" s="25">
        <v>1</v>
      </c>
      <c r="AC11" s="76">
        <f t="shared" ref="AC11:AC20" si="0">IF(OR(AB11="",AB11=""),"",IF(OR(AB11=0,AB11=0),0,IF((AB11*100%)/J11&gt;100%,100%,(AB11*100%)/J11)))</f>
        <v>0.5</v>
      </c>
      <c r="AD11" s="74" t="str">
        <f t="shared" ref="AD11:AD17" si="1">IF(AB11="","",IF(Z11&gt;=P11,IF(AC11&lt;100%,"INCUMPLIDA",IF(AC11=100%,"TERMINADA EXTEMPORÁNEA"))))</f>
        <v>INCUMPLIDA</v>
      </c>
      <c r="AE11" s="74" t="b">
        <f t="shared" ref="AE11:AE17" si="2">IF(AB11="","",IF(Z11&lt;P11,IF(AC11=0%,"SIN INICIAR",IF(AC11=100%,"TERMINADA",IF(AK11&gt;0%,"EN PROCESO")))))</f>
        <v>0</v>
      </c>
      <c r="AF11" s="74" t="str">
        <f t="shared" ref="AF11:AF17" si="3">IF(AB11="","",IF(Z11&gt;P11,AD11,IF(Z11&lt;P11,AE11)))</f>
        <v>INCUMPLIDA</v>
      </c>
      <c r="AG11" s="183" t="s">
        <v>230</v>
      </c>
      <c r="AH11" s="74" t="s">
        <v>140</v>
      </c>
      <c r="AI11" s="25"/>
      <c r="AJ11" s="25"/>
      <c r="AK11" s="25"/>
      <c r="AL11" s="25"/>
      <c r="AM11" s="25"/>
      <c r="AN11" s="25"/>
      <c r="AO11" s="25"/>
      <c r="AP11" s="25"/>
      <c r="AQ11" s="25"/>
      <c r="AR11" s="25"/>
      <c r="AS11" s="25"/>
      <c r="AT11" s="25"/>
      <c r="AU11" s="25"/>
      <c r="AV11" s="25"/>
      <c r="AW11" s="25"/>
      <c r="AX11" s="25"/>
      <c r="AY11" s="25"/>
      <c r="AZ11" s="25"/>
      <c r="BA11" s="25"/>
      <c r="BB11" s="25"/>
      <c r="BC11" s="74" t="str">
        <f t="shared" ref="BC11:BC20" si="4">IF(AC11="","",IF(OR(AC11=100%),"CUMPLIDA","PENDIENTE"))</f>
        <v>PENDIENTE</v>
      </c>
      <c r="BD11" s="25"/>
      <c r="BE11" s="25"/>
      <c r="BF11" s="25"/>
    </row>
    <row r="12" spans="1:58" s="21" customFormat="1" ht="112.2" x14ac:dyDescent="0.3">
      <c r="A12" s="23">
        <v>157</v>
      </c>
      <c r="B12" s="24">
        <v>43701</v>
      </c>
      <c r="C12" s="25" t="s">
        <v>15</v>
      </c>
      <c r="D12" s="25" t="s">
        <v>147</v>
      </c>
      <c r="E12" s="32">
        <v>43701</v>
      </c>
      <c r="F12" s="33" t="s">
        <v>143</v>
      </c>
      <c r="G12" s="34" t="s">
        <v>155</v>
      </c>
      <c r="H12" s="40" t="s">
        <v>148</v>
      </c>
      <c r="I12" s="39" t="s">
        <v>149</v>
      </c>
      <c r="J12" s="35">
        <v>2</v>
      </c>
      <c r="K12" s="26" t="s">
        <v>18</v>
      </c>
      <c r="L12" s="36" t="s">
        <v>150</v>
      </c>
      <c r="M12" s="33">
        <v>1</v>
      </c>
      <c r="N12" s="37">
        <v>1</v>
      </c>
      <c r="O12" s="31">
        <v>44075</v>
      </c>
      <c r="P12" s="31">
        <v>44432</v>
      </c>
      <c r="Q12" s="41" t="s">
        <v>104</v>
      </c>
      <c r="R12" s="25" t="s">
        <v>151</v>
      </c>
      <c r="S12" s="28" t="s">
        <v>152</v>
      </c>
      <c r="T12" s="42">
        <v>44316</v>
      </c>
      <c r="U12" s="51" t="s">
        <v>201</v>
      </c>
      <c r="V12" s="29">
        <v>0</v>
      </c>
      <c r="W12" s="77" t="s">
        <v>145</v>
      </c>
      <c r="X12" s="38"/>
      <c r="Y12" s="30" t="s">
        <v>140</v>
      </c>
      <c r="Z12" s="24">
        <v>44681</v>
      </c>
      <c r="AA12" s="81" t="s">
        <v>225</v>
      </c>
      <c r="AB12" s="25">
        <v>1</v>
      </c>
      <c r="AC12" s="76">
        <f t="shared" si="0"/>
        <v>0.5</v>
      </c>
      <c r="AD12" s="74" t="str">
        <f t="shared" si="1"/>
        <v>INCUMPLIDA</v>
      </c>
      <c r="AE12" s="74" t="b">
        <f t="shared" si="2"/>
        <v>0</v>
      </c>
      <c r="AF12" s="74" t="str">
        <f t="shared" si="3"/>
        <v>INCUMPLIDA</v>
      </c>
      <c r="AG12" s="183" t="s">
        <v>229</v>
      </c>
      <c r="AH12" s="74" t="s">
        <v>140</v>
      </c>
      <c r="AI12" s="25"/>
      <c r="AJ12" s="25"/>
      <c r="AK12" s="25"/>
      <c r="AL12" s="25"/>
      <c r="AM12" s="25"/>
      <c r="AN12" s="25"/>
      <c r="AO12" s="25"/>
      <c r="AP12" s="25"/>
      <c r="AQ12" s="25"/>
      <c r="AR12" s="25"/>
      <c r="AS12" s="25"/>
      <c r="AT12" s="25"/>
      <c r="AU12" s="25"/>
      <c r="AV12" s="25"/>
      <c r="AW12" s="25"/>
      <c r="AX12" s="25"/>
      <c r="AY12" s="25"/>
      <c r="AZ12" s="25"/>
      <c r="BA12" s="25"/>
      <c r="BB12" s="25"/>
      <c r="BC12" s="74" t="str">
        <f t="shared" si="4"/>
        <v>PENDIENTE</v>
      </c>
      <c r="BD12" s="25"/>
      <c r="BE12" s="25"/>
      <c r="BF12" s="25"/>
    </row>
    <row r="13" spans="1:58" s="21" customFormat="1" ht="112.2" x14ac:dyDescent="0.3">
      <c r="A13" s="23">
        <v>159</v>
      </c>
      <c r="B13" s="24">
        <v>43701</v>
      </c>
      <c r="C13" s="25" t="s">
        <v>15</v>
      </c>
      <c r="D13" s="25" t="s">
        <v>147</v>
      </c>
      <c r="E13" s="32">
        <v>43701</v>
      </c>
      <c r="F13" s="33" t="s">
        <v>144</v>
      </c>
      <c r="G13" s="34" t="s">
        <v>156</v>
      </c>
      <c r="H13" s="40" t="s">
        <v>148</v>
      </c>
      <c r="I13" s="39" t="s">
        <v>149</v>
      </c>
      <c r="J13" s="35">
        <v>2</v>
      </c>
      <c r="K13" s="26" t="s">
        <v>18</v>
      </c>
      <c r="L13" s="36" t="s">
        <v>150</v>
      </c>
      <c r="M13" s="33">
        <v>1</v>
      </c>
      <c r="N13" s="37">
        <v>1</v>
      </c>
      <c r="O13" s="31">
        <v>44075</v>
      </c>
      <c r="P13" s="31">
        <v>44432</v>
      </c>
      <c r="Q13" s="41" t="s">
        <v>104</v>
      </c>
      <c r="R13" s="25" t="s">
        <v>151</v>
      </c>
      <c r="S13" s="28" t="s">
        <v>152</v>
      </c>
      <c r="T13" s="42">
        <v>44316</v>
      </c>
      <c r="U13" s="51" t="s">
        <v>201</v>
      </c>
      <c r="V13" s="29">
        <v>0</v>
      </c>
      <c r="W13" s="77" t="s">
        <v>145</v>
      </c>
      <c r="X13" s="38"/>
      <c r="Y13" s="30" t="s">
        <v>140</v>
      </c>
      <c r="Z13" s="24">
        <v>44681</v>
      </c>
      <c r="AA13" s="81" t="s">
        <v>225</v>
      </c>
      <c r="AB13" s="25">
        <v>1</v>
      </c>
      <c r="AC13" s="76">
        <f t="shared" si="0"/>
        <v>0.5</v>
      </c>
      <c r="AD13" s="74" t="str">
        <f t="shared" si="1"/>
        <v>INCUMPLIDA</v>
      </c>
      <c r="AE13" s="74" t="b">
        <f t="shared" si="2"/>
        <v>0</v>
      </c>
      <c r="AF13" s="74" t="str">
        <f t="shared" si="3"/>
        <v>INCUMPLIDA</v>
      </c>
      <c r="AG13" s="183" t="s">
        <v>229</v>
      </c>
      <c r="AH13" s="74" t="s">
        <v>140</v>
      </c>
      <c r="AI13" s="25"/>
      <c r="AJ13" s="25"/>
      <c r="AK13" s="25"/>
      <c r="AL13" s="25"/>
      <c r="AM13" s="25"/>
      <c r="AN13" s="25"/>
      <c r="AO13" s="25"/>
      <c r="AP13" s="25"/>
      <c r="AQ13" s="25"/>
      <c r="AR13" s="25"/>
      <c r="AS13" s="25"/>
      <c r="AT13" s="25"/>
      <c r="AU13" s="25"/>
      <c r="AV13" s="25"/>
      <c r="AW13" s="25"/>
      <c r="AX13" s="25"/>
      <c r="AY13" s="25"/>
      <c r="AZ13" s="25"/>
      <c r="BA13" s="25"/>
      <c r="BB13" s="25"/>
      <c r="BC13" s="74" t="str">
        <f t="shared" si="4"/>
        <v>PENDIENTE</v>
      </c>
      <c r="BD13" s="25"/>
      <c r="BE13" s="25"/>
      <c r="BF13" s="25"/>
    </row>
    <row r="14" spans="1:58" ht="183.6" x14ac:dyDescent="0.3">
      <c r="A14" s="23">
        <v>163</v>
      </c>
      <c r="B14" s="24">
        <v>44552</v>
      </c>
      <c r="C14" s="25" t="s">
        <v>15</v>
      </c>
      <c r="D14" s="25" t="s">
        <v>174</v>
      </c>
      <c r="E14" s="32">
        <v>44552</v>
      </c>
      <c r="F14" s="46" t="s">
        <v>175</v>
      </c>
      <c r="G14" s="34" t="s">
        <v>189</v>
      </c>
      <c r="H14" s="47" t="s">
        <v>182</v>
      </c>
      <c r="I14" s="47" t="s">
        <v>185</v>
      </c>
      <c r="J14" s="35">
        <v>1</v>
      </c>
      <c r="K14" s="26" t="s">
        <v>18</v>
      </c>
      <c r="L14" s="36" t="s">
        <v>196</v>
      </c>
      <c r="M14" s="33">
        <v>1</v>
      </c>
      <c r="N14" s="37">
        <v>1</v>
      </c>
      <c r="O14" s="31">
        <v>44562</v>
      </c>
      <c r="P14" s="31">
        <v>44915</v>
      </c>
      <c r="Q14" s="41" t="s">
        <v>28</v>
      </c>
      <c r="R14" s="41" t="s">
        <v>47</v>
      </c>
      <c r="S14" s="41" t="s">
        <v>91</v>
      </c>
      <c r="T14" s="48"/>
      <c r="U14" s="50" t="s">
        <v>202</v>
      </c>
      <c r="V14" s="29">
        <v>0</v>
      </c>
      <c r="W14" s="52" t="s">
        <v>139</v>
      </c>
      <c r="X14" s="38"/>
      <c r="Y14" s="71" t="s">
        <v>158</v>
      </c>
      <c r="Z14" s="24">
        <v>44681</v>
      </c>
      <c r="AA14" s="80" t="s">
        <v>224</v>
      </c>
      <c r="AB14" s="25">
        <v>0.5</v>
      </c>
      <c r="AC14" s="76">
        <f t="shared" si="0"/>
        <v>0.5</v>
      </c>
      <c r="AD14" s="74" t="b">
        <f t="shared" si="1"/>
        <v>0</v>
      </c>
      <c r="AE14" s="74" t="str">
        <f>IF(AB14="","",IF(Z14&lt;P14,IF(AC14=0%,"SIN INICIAR",IF(AC14=100%,"TERMINADA",IF(AC14&gt;0%,"EN PROCESO")))))</f>
        <v>EN PROCESO</v>
      </c>
      <c r="AF14" s="74" t="str">
        <f t="shared" si="3"/>
        <v>EN PROCESO</v>
      </c>
      <c r="AG14" s="184" t="s">
        <v>228</v>
      </c>
      <c r="AH14" s="79" t="s">
        <v>158</v>
      </c>
      <c r="AI14" s="25"/>
      <c r="AJ14" s="25"/>
      <c r="AK14" s="25"/>
      <c r="AL14" s="25"/>
      <c r="AM14" s="25"/>
      <c r="AN14" s="25"/>
      <c r="AO14" s="25"/>
      <c r="AP14" s="25"/>
      <c r="AQ14" s="25"/>
      <c r="AR14" s="25"/>
      <c r="AS14" s="25"/>
      <c r="AT14" s="25"/>
      <c r="AU14" s="25"/>
      <c r="AV14" s="25"/>
      <c r="AW14" s="25"/>
      <c r="AX14" s="25"/>
      <c r="AY14" s="25"/>
      <c r="AZ14" s="25"/>
      <c r="BA14" s="25"/>
      <c r="BB14" s="25"/>
      <c r="BC14" s="74" t="str">
        <f t="shared" si="4"/>
        <v>PENDIENTE</v>
      </c>
      <c r="BD14" s="25"/>
      <c r="BE14" s="25"/>
      <c r="BF14" s="25"/>
    </row>
    <row r="15" spans="1:58" ht="71.400000000000006" x14ac:dyDescent="0.3">
      <c r="A15" s="23">
        <v>164</v>
      </c>
      <c r="B15" s="24">
        <v>44552</v>
      </c>
      <c r="C15" s="25" t="s">
        <v>15</v>
      </c>
      <c r="D15" s="25" t="s">
        <v>174</v>
      </c>
      <c r="E15" s="32">
        <v>44552</v>
      </c>
      <c r="F15" s="46" t="s">
        <v>176</v>
      </c>
      <c r="G15" s="34" t="s">
        <v>190</v>
      </c>
      <c r="H15" s="47" t="s">
        <v>203</v>
      </c>
      <c r="I15" s="47" t="s">
        <v>186</v>
      </c>
      <c r="J15" s="35">
        <v>1</v>
      </c>
      <c r="K15" s="26" t="s">
        <v>18</v>
      </c>
      <c r="L15" s="36" t="s">
        <v>204</v>
      </c>
      <c r="M15" s="33">
        <v>1</v>
      </c>
      <c r="N15" s="37">
        <v>1</v>
      </c>
      <c r="O15" s="31">
        <v>44559</v>
      </c>
      <c r="P15" s="31">
        <v>44915</v>
      </c>
      <c r="Q15" s="41" t="s">
        <v>104</v>
      </c>
      <c r="R15" s="41" t="s">
        <v>151</v>
      </c>
      <c r="S15" s="41" t="s">
        <v>152</v>
      </c>
      <c r="T15" s="48"/>
      <c r="U15" s="50" t="s">
        <v>208</v>
      </c>
      <c r="V15" s="29">
        <v>0</v>
      </c>
      <c r="W15" s="52" t="s">
        <v>139</v>
      </c>
      <c r="X15" s="38"/>
      <c r="Y15" s="71" t="s">
        <v>140</v>
      </c>
      <c r="Z15" s="24">
        <v>44681</v>
      </c>
      <c r="AA15" s="82" t="s">
        <v>220</v>
      </c>
      <c r="AB15" s="25">
        <v>0</v>
      </c>
      <c r="AC15" s="76">
        <f t="shared" si="0"/>
        <v>0</v>
      </c>
      <c r="AD15" s="74" t="b">
        <f t="shared" si="1"/>
        <v>0</v>
      </c>
      <c r="AE15" s="74" t="str">
        <f t="shared" si="2"/>
        <v>SIN INICIAR</v>
      </c>
      <c r="AF15" s="74" t="str">
        <f t="shared" si="3"/>
        <v>SIN INICIAR</v>
      </c>
      <c r="AG15" s="185" t="s">
        <v>226</v>
      </c>
      <c r="AH15" s="25" t="s">
        <v>140</v>
      </c>
      <c r="AI15" s="25"/>
      <c r="AJ15" s="25"/>
      <c r="AK15" s="25"/>
      <c r="AL15" s="25"/>
      <c r="AM15" s="25"/>
      <c r="AN15" s="25"/>
      <c r="AO15" s="25"/>
      <c r="AP15" s="25"/>
      <c r="AQ15" s="25"/>
      <c r="AR15" s="25"/>
      <c r="AS15" s="25"/>
      <c r="AT15" s="25"/>
      <c r="AU15" s="25"/>
      <c r="AV15" s="25"/>
      <c r="AW15" s="25"/>
      <c r="AX15" s="25"/>
      <c r="AY15" s="25"/>
      <c r="AZ15" s="25"/>
      <c r="BA15" s="25"/>
      <c r="BB15" s="25"/>
      <c r="BC15" s="74" t="str">
        <f t="shared" si="4"/>
        <v>PENDIENTE</v>
      </c>
      <c r="BD15" s="25"/>
      <c r="BE15" s="25"/>
      <c r="BF15" s="25"/>
    </row>
    <row r="16" spans="1:58" ht="71.400000000000006" x14ac:dyDescent="0.3">
      <c r="A16" s="23">
        <v>165</v>
      </c>
      <c r="B16" s="24">
        <v>44552</v>
      </c>
      <c r="C16" s="25" t="s">
        <v>15</v>
      </c>
      <c r="D16" s="25" t="s">
        <v>174</v>
      </c>
      <c r="E16" s="32">
        <v>44552</v>
      </c>
      <c r="F16" s="46" t="s">
        <v>177</v>
      </c>
      <c r="G16" s="34" t="s">
        <v>191</v>
      </c>
      <c r="H16" s="47" t="s">
        <v>203</v>
      </c>
      <c r="I16" s="47" t="s">
        <v>186</v>
      </c>
      <c r="J16" s="35">
        <v>1</v>
      </c>
      <c r="K16" s="26" t="s">
        <v>18</v>
      </c>
      <c r="L16" s="36" t="s">
        <v>204</v>
      </c>
      <c r="M16" s="33">
        <v>1</v>
      </c>
      <c r="N16" s="37">
        <v>1</v>
      </c>
      <c r="O16" s="31">
        <v>44559</v>
      </c>
      <c r="P16" s="31">
        <v>44915</v>
      </c>
      <c r="Q16" s="41" t="s">
        <v>104</v>
      </c>
      <c r="R16" s="41" t="s">
        <v>151</v>
      </c>
      <c r="S16" s="41" t="s">
        <v>152</v>
      </c>
      <c r="T16" s="48"/>
      <c r="U16" s="50" t="s">
        <v>208</v>
      </c>
      <c r="V16" s="29">
        <v>0</v>
      </c>
      <c r="W16" s="52" t="s">
        <v>139</v>
      </c>
      <c r="X16" s="38"/>
      <c r="Y16" s="71" t="s">
        <v>140</v>
      </c>
      <c r="Z16" s="24">
        <v>44681</v>
      </c>
      <c r="AA16" s="82" t="s">
        <v>220</v>
      </c>
      <c r="AB16" s="25">
        <v>0</v>
      </c>
      <c r="AC16" s="76">
        <f t="shared" si="0"/>
        <v>0</v>
      </c>
      <c r="AD16" s="74" t="b">
        <f t="shared" si="1"/>
        <v>0</v>
      </c>
      <c r="AE16" s="74" t="str">
        <f t="shared" si="2"/>
        <v>SIN INICIAR</v>
      </c>
      <c r="AF16" s="74" t="str">
        <f t="shared" si="3"/>
        <v>SIN INICIAR</v>
      </c>
      <c r="AG16" s="185" t="s">
        <v>227</v>
      </c>
      <c r="AH16" s="25" t="s">
        <v>140</v>
      </c>
      <c r="AI16" s="25"/>
      <c r="AJ16" s="25"/>
      <c r="AK16" s="25"/>
      <c r="AL16" s="25"/>
      <c r="AM16" s="25"/>
      <c r="AN16" s="25"/>
      <c r="AO16" s="25"/>
      <c r="AP16" s="25"/>
      <c r="AQ16" s="25"/>
      <c r="AR16" s="25"/>
      <c r="AS16" s="25"/>
      <c r="AT16" s="25"/>
      <c r="AU16" s="25"/>
      <c r="AV16" s="25"/>
      <c r="AW16" s="25"/>
      <c r="AX16" s="25"/>
      <c r="AY16" s="25"/>
      <c r="AZ16" s="25"/>
      <c r="BA16" s="25"/>
      <c r="BB16" s="25"/>
      <c r="BC16" s="74" t="str">
        <f t="shared" si="4"/>
        <v>PENDIENTE</v>
      </c>
      <c r="BD16" s="25"/>
      <c r="BE16" s="25"/>
      <c r="BF16" s="25"/>
    </row>
    <row r="17" spans="1:58" ht="71.400000000000006" x14ac:dyDescent="0.3">
      <c r="A17" s="23">
        <v>166</v>
      </c>
      <c r="B17" s="24">
        <v>44552</v>
      </c>
      <c r="C17" s="25" t="s">
        <v>15</v>
      </c>
      <c r="D17" s="25" t="s">
        <v>174</v>
      </c>
      <c r="E17" s="32">
        <v>44552</v>
      </c>
      <c r="F17" s="46" t="s">
        <v>178</v>
      </c>
      <c r="G17" s="34" t="s">
        <v>192</v>
      </c>
      <c r="H17" s="47" t="s">
        <v>183</v>
      </c>
      <c r="I17" s="47" t="s">
        <v>187</v>
      </c>
      <c r="J17" s="35">
        <v>1</v>
      </c>
      <c r="K17" s="26" t="s">
        <v>18</v>
      </c>
      <c r="L17" s="36" t="s">
        <v>197</v>
      </c>
      <c r="M17" s="33">
        <v>1</v>
      </c>
      <c r="N17" s="37">
        <v>1</v>
      </c>
      <c r="O17" s="31">
        <v>44531</v>
      </c>
      <c r="P17" s="31">
        <v>44915</v>
      </c>
      <c r="Q17" s="41" t="s">
        <v>26</v>
      </c>
      <c r="R17" s="41" t="s">
        <v>39</v>
      </c>
      <c r="S17" s="41" t="s">
        <v>110</v>
      </c>
      <c r="T17" s="48"/>
      <c r="U17" s="49" t="s">
        <v>200</v>
      </c>
      <c r="V17" s="29">
        <v>0</v>
      </c>
      <c r="W17" s="52" t="s">
        <v>139</v>
      </c>
      <c r="X17" s="38"/>
      <c r="Y17" s="71" t="s">
        <v>146</v>
      </c>
      <c r="Z17" s="24">
        <v>44681</v>
      </c>
      <c r="AA17" s="78" t="s">
        <v>219</v>
      </c>
      <c r="AB17" s="25">
        <v>1</v>
      </c>
      <c r="AC17" s="76">
        <f t="shared" si="0"/>
        <v>1</v>
      </c>
      <c r="AD17" s="74" t="b">
        <f t="shared" si="1"/>
        <v>0</v>
      </c>
      <c r="AE17" s="74" t="str">
        <f t="shared" si="2"/>
        <v>TERMINADA</v>
      </c>
      <c r="AF17" s="74" t="str">
        <f t="shared" si="3"/>
        <v>TERMINADA</v>
      </c>
      <c r="AG17" s="186" t="s">
        <v>222</v>
      </c>
      <c r="AH17" s="71" t="s">
        <v>146</v>
      </c>
      <c r="AI17" s="25"/>
      <c r="AJ17" s="25"/>
      <c r="AK17" s="25"/>
      <c r="AL17" s="25"/>
      <c r="AM17" s="25"/>
      <c r="AN17" s="25"/>
      <c r="AO17" s="25"/>
      <c r="AP17" s="25"/>
      <c r="AQ17" s="25"/>
      <c r="AR17" s="25"/>
      <c r="AS17" s="25"/>
      <c r="AT17" s="25"/>
      <c r="AU17" s="25"/>
      <c r="AV17" s="25"/>
      <c r="AW17" s="25"/>
      <c r="AX17" s="25"/>
      <c r="AY17" s="25"/>
      <c r="AZ17" s="25"/>
      <c r="BA17" s="25"/>
      <c r="BB17" s="25"/>
      <c r="BC17" s="74" t="str">
        <f t="shared" si="4"/>
        <v>CUMPLIDA</v>
      </c>
      <c r="BD17" s="79" t="s">
        <v>232</v>
      </c>
      <c r="BE17" s="25" t="s">
        <v>137</v>
      </c>
      <c r="BF17" s="25" t="s">
        <v>233</v>
      </c>
    </row>
    <row r="18" spans="1:58" ht="40.799999999999997" x14ac:dyDescent="0.3">
      <c r="A18" s="23">
        <v>167</v>
      </c>
      <c r="B18" s="24">
        <v>44552</v>
      </c>
      <c r="C18" s="25" t="s">
        <v>15</v>
      </c>
      <c r="D18" s="25" t="s">
        <v>174</v>
      </c>
      <c r="E18" s="32">
        <v>44552</v>
      </c>
      <c r="F18" s="46" t="s">
        <v>179</v>
      </c>
      <c r="G18" s="34" t="s">
        <v>193</v>
      </c>
      <c r="H18" s="47" t="s">
        <v>205</v>
      </c>
      <c r="I18" s="47" t="s">
        <v>188</v>
      </c>
      <c r="J18" s="35">
        <v>1</v>
      </c>
      <c r="K18" s="26" t="s">
        <v>18</v>
      </c>
      <c r="L18" s="36" t="s">
        <v>198</v>
      </c>
      <c r="M18" s="33">
        <v>1</v>
      </c>
      <c r="N18" s="37">
        <v>1</v>
      </c>
      <c r="O18" s="31">
        <v>44576</v>
      </c>
      <c r="P18" s="31">
        <v>44915</v>
      </c>
      <c r="Q18" s="41" t="s">
        <v>26</v>
      </c>
      <c r="R18" s="41" t="s">
        <v>39</v>
      </c>
      <c r="S18" s="41" t="s">
        <v>110</v>
      </c>
      <c r="T18" s="48"/>
      <c r="U18" s="49" t="s">
        <v>200</v>
      </c>
      <c r="V18" s="29">
        <v>0</v>
      </c>
      <c r="W18" s="52" t="s">
        <v>139</v>
      </c>
      <c r="X18" s="38"/>
      <c r="Y18" s="71" t="s">
        <v>206</v>
      </c>
      <c r="Z18" s="24">
        <v>44681</v>
      </c>
      <c r="AA18" s="78" t="s">
        <v>220</v>
      </c>
      <c r="AB18" s="25">
        <v>0</v>
      </c>
      <c r="AC18" s="76">
        <f t="shared" si="0"/>
        <v>0</v>
      </c>
      <c r="AD18" s="74" t="b">
        <f t="shared" ref="AD18" si="5">IF(AB18="","",IF(Z18&gt;=P18,IF(AC18&lt;100%,"INCUMPLIDA",IF(AC18=100%,"TERMINADA EXTEMPORÁNEA"))))</f>
        <v>0</v>
      </c>
      <c r="AE18" s="74" t="str">
        <f t="shared" ref="AE18" si="6">IF(AB18="","",IF(Z18&lt;P18,IF(AC18=0%,"SIN INICIAR",IF(AC18=100%,"TERMINADA",IF(AK18&gt;0%,"EN PROCESO")))))</f>
        <v>SIN INICIAR</v>
      </c>
      <c r="AF18" s="74" t="str">
        <f t="shared" ref="AF18:AF19" si="7">IF(AB18="","",IF(Z18&gt;P18,AD18,IF(Z18&lt;P18,AE18)))</f>
        <v>SIN INICIAR</v>
      </c>
      <c r="AG18" s="186" t="s">
        <v>231</v>
      </c>
      <c r="AH18" s="71" t="s">
        <v>146</v>
      </c>
      <c r="AI18" s="25"/>
      <c r="AJ18" s="25"/>
      <c r="AK18" s="25"/>
      <c r="AL18" s="25"/>
      <c r="AM18" s="25"/>
      <c r="AN18" s="25"/>
      <c r="AO18" s="25"/>
      <c r="AP18" s="25"/>
      <c r="AQ18" s="25"/>
      <c r="AR18" s="25"/>
      <c r="AS18" s="25"/>
      <c r="AT18" s="25"/>
      <c r="AU18" s="25"/>
      <c r="AV18" s="25"/>
      <c r="AW18" s="25"/>
      <c r="AX18" s="25"/>
      <c r="AY18" s="25"/>
      <c r="AZ18" s="25"/>
      <c r="BA18" s="25"/>
      <c r="BB18" s="25"/>
      <c r="BC18" s="74" t="str">
        <f t="shared" si="4"/>
        <v>PENDIENTE</v>
      </c>
      <c r="BD18" s="25"/>
      <c r="BE18" s="25"/>
      <c r="BF18" s="25"/>
    </row>
    <row r="19" spans="1:58" ht="71.400000000000006" x14ac:dyDescent="0.3">
      <c r="A19" s="23">
        <v>168</v>
      </c>
      <c r="B19" s="24">
        <v>44552</v>
      </c>
      <c r="C19" s="25" t="s">
        <v>15</v>
      </c>
      <c r="D19" s="25" t="s">
        <v>174</v>
      </c>
      <c r="E19" s="32">
        <v>44552</v>
      </c>
      <c r="F19" s="46" t="s">
        <v>180</v>
      </c>
      <c r="G19" s="34" t="s">
        <v>194</v>
      </c>
      <c r="H19" s="47" t="s">
        <v>184</v>
      </c>
      <c r="I19" s="47" t="s">
        <v>207</v>
      </c>
      <c r="J19" s="35">
        <v>11</v>
      </c>
      <c r="K19" s="26" t="s">
        <v>18</v>
      </c>
      <c r="L19" s="36" t="s">
        <v>199</v>
      </c>
      <c r="M19" s="33">
        <v>1</v>
      </c>
      <c r="N19" s="37">
        <v>1</v>
      </c>
      <c r="O19" s="31">
        <v>44562</v>
      </c>
      <c r="P19" s="31">
        <v>44915</v>
      </c>
      <c r="Q19" s="41" t="s">
        <v>26</v>
      </c>
      <c r="R19" s="41" t="s">
        <v>39</v>
      </c>
      <c r="S19" s="41" t="s">
        <v>110</v>
      </c>
      <c r="T19" s="48"/>
      <c r="U19" s="49" t="s">
        <v>200</v>
      </c>
      <c r="V19" s="29">
        <v>0</v>
      </c>
      <c r="W19" s="52" t="s">
        <v>139</v>
      </c>
      <c r="X19" s="38"/>
      <c r="Y19" s="71" t="s">
        <v>206</v>
      </c>
      <c r="Z19" s="24">
        <v>44681</v>
      </c>
      <c r="AA19" s="78" t="s">
        <v>221</v>
      </c>
      <c r="AB19" s="25">
        <v>3</v>
      </c>
      <c r="AC19" s="76">
        <f t="shared" si="0"/>
        <v>0.27272727272727271</v>
      </c>
      <c r="AD19" s="74" t="b">
        <f>IF(AB19="","",IF(Z19&gt;P19,IF(AC19&lt;100%,"INCUMPLIDA",IF(AC19=100%,"TERMINADA EXTEMPORÁNEA"))))</f>
        <v>0</v>
      </c>
      <c r="AE19" s="74" t="str">
        <f>IF(AB19="","",IF(Z19&lt;P19,IF(AC19=0%,"SIN INICIAR",IF(AC19=100%,"TERMINADA",IF(AC19&gt;0%,"EN PROCESO")))))</f>
        <v>EN PROCESO</v>
      </c>
      <c r="AF19" s="74" t="str">
        <f t="shared" si="7"/>
        <v>EN PROCESO</v>
      </c>
      <c r="AG19" s="186" t="s">
        <v>223</v>
      </c>
      <c r="AH19" s="71" t="s">
        <v>146</v>
      </c>
      <c r="AI19" s="25"/>
      <c r="AJ19" s="25"/>
      <c r="AK19" s="25"/>
      <c r="AL19" s="25"/>
      <c r="AM19" s="25"/>
      <c r="AN19" s="25"/>
      <c r="AO19" s="25"/>
      <c r="AP19" s="25"/>
      <c r="AQ19" s="25"/>
      <c r="AR19" s="25"/>
      <c r="AS19" s="25"/>
      <c r="AT19" s="25"/>
      <c r="AU19" s="25"/>
      <c r="AV19" s="25"/>
      <c r="AW19" s="25"/>
      <c r="AX19" s="25"/>
      <c r="AY19" s="25"/>
      <c r="AZ19" s="25"/>
      <c r="BA19" s="25"/>
      <c r="BB19" s="25"/>
      <c r="BC19" s="74" t="str">
        <f t="shared" si="4"/>
        <v>PENDIENTE</v>
      </c>
      <c r="BD19" s="25"/>
      <c r="BE19" s="25"/>
      <c r="BF19" s="25"/>
    </row>
    <row r="20" spans="1:58" ht="71.400000000000006" x14ac:dyDescent="0.3">
      <c r="A20" s="23">
        <v>169</v>
      </c>
      <c r="B20" s="24">
        <v>44552</v>
      </c>
      <c r="C20" s="25" t="s">
        <v>15</v>
      </c>
      <c r="D20" s="25" t="s">
        <v>174</v>
      </c>
      <c r="E20" s="32">
        <v>44552</v>
      </c>
      <c r="F20" s="46" t="s">
        <v>181</v>
      </c>
      <c r="G20" s="34" t="s">
        <v>195</v>
      </c>
      <c r="H20" s="47" t="s">
        <v>203</v>
      </c>
      <c r="I20" s="47" t="s">
        <v>186</v>
      </c>
      <c r="J20" s="35">
        <v>1</v>
      </c>
      <c r="K20" s="26" t="s">
        <v>18</v>
      </c>
      <c r="L20" s="36" t="s">
        <v>204</v>
      </c>
      <c r="M20" s="33">
        <v>1</v>
      </c>
      <c r="N20" s="27">
        <v>1</v>
      </c>
      <c r="O20" s="31">
        <v>44559</v>
      </c>
      <c r="P20" s="31">
        <v>44915</v>
      </c>
      <c r="Q20" s="41" t="s">
        <v>104</v>
      </c>
      <c r="R20" s="41" t="s">
        <v>151</v>
      </c>
      <c r="S20" s="41" t="s">
        <v>152</v>
      </c>
      <c r="T20" s="48"/>
      <c r="U20" s="50" t="s">
        <v>209</v>
      </c>
      <c r="V20" s="29">
        <v>0</v>
      </c>
      <c r="W20" s="52" t="s">
        <v>139</v>
      </c>
      <c r="X20" s="38"/>
      <c r="Y20" s="71" t="s">
        <v>140</v>
      </c>
      <c r="Z20" s="24">
        <v>44681</v>
      </c>
      <c r="AA20" s="82" t="s">
        <v>220</v>
      </c>
      <c r="AB20" s="25">
        <v>0</v>
      </c>
      <c r="AC20" s="76">
        <f t="shared" si="0"/>
        <v>0</v>
      </c>
      <c r="AD20" s="74" t="b">
        <f t="shared" ref="AD20" si="8">IF(AB20="","",IF(Z20&gt;=P20,IF(AC20&lt;100%,"INCUMPLIDA",IF(AC20=100%,"TERMINADA EXTEMPORÁNEA"))))</f>
        <v>0</v>
      </c>
      <c r="AE20" s="74" t="str">
        <f t="shared" ref="AE20" si="9">IF(AB20="","",IF(Z20&lt;P20,IF(AC20=0%,"SIN INICIAR",IF(AC20=100%,"TERMINADA",IF(AK20&gt;0%,"EN PROCESO")))))</f>
        <v>SIN INICIAR</v>
      </c>
      <c r="AF20" s="74" t="str">
        <f t="shared" ref="AF20" si="10">IF(AB20="","",IF(Z20&gt;P20,AD20,IF(Z20&lt;P20,AE20)))</f>
        <v>SIN INICIAR</v>
      </c>
      <c r="AG20" s="185" t="s">
        <v>227</v>
      </c>
      <c r="AH20" s="25" t="s">
        <v>140</v>
      </c>
      <c r="AI20" s="25"/>
      <c r="AJ20" s="25"/>
      <c r="AK20" s="25"/>
      <c r="AL20" s="25"/>
      <c r="AM20" s="25"/>
      <c r="AN20" s="25"/>
      <c r="AO20" s="25"/>
      <c r="AP20" s="25"/>
      <c r="AQ20" s="25"/>
      <c r="AR20" s="25"/>
      <c r="AS20" s="25"/>
      <c r="AT20" s="25"/>
      <c r="AU20" s="25"/>
      <c r="AV20" s="25"/>
      <c r="AW20" s="25"/>
      <c r="AX20" s="25"/>
      <c r="AY20" s="25"/>
      <c r="AZ20" s="25"/>
      <c r="BA20" s="25"/>
      <c r="BB20" s="25"/>
      <c r="BC20" s="74" t="str">
        <f t="shared" si="4"/>
        <v>PENDIENTE</v>
      </c>
      <c r="BD20" s="25"/>
      <c r="BE20" s="25"/>
      <c r="BF20" s="25"/>
    </row>
  </sheetData>
  <sheetProtection password="CC4D" sheet="1" formatCells="0" formatColumns="0"/>
  <mergeCells count="71">
    <mergeCell ref="BA7:BA8"/>
    <mergeCell ref="BB7:BB8"/>
    <mergeCell ref="BC7:BC8"/>
    <mergeCell ref="BD7:BD8"/>
    <mergeCell ref="BE7:BE8"/>
    <mergeCell ref="BF7:BF8"/>
    <mergeCell ref="BF1:BF4"/>
    <mergeCell ref="BC1:BE1"/>
    <mergeCell ref="BC2:BE2"/>
    <mergeCell ref="BC3:BE3"/>
    <mergeCell ref="BC4:BE4"/>
    <mergeCell ref="AO7:AO9"/>
    <mergeCell ref="AP7:AP8"/>
    <mergeCell ref="AZ7:AZ8"/>
    <mergeCell ref="AQ7:AQ8"/>
    <mergeCell ref="AR7:AR8"/>
    <mergeCell ref="AS7:AS8"/>
    <mergeCell ref="AT7:AT8"/>
    <mergeCell ref="AU7:AU8"/>
    <mergeCell ref="AV7:AV8"/>
    <mergeCell ref="AW7:AW8"/>
    <mergeCell ref="AX7:AX9"/>
    <mergeCell ref="AY7:AY9"/>
    <mergeCell ref="R7:R8"/>
    <mergeCell ref="L7:L8"/>
    <mergeCell ref="AI6:AR6"/>
    <mergeCell ref="AS6:BB6"/>
    <mergeCell ref="BC6:BF6"/>
    <mergeCell ref="AD7:AD9"/>
    <mergeCell ref="AE7:AE9"/>
    <mergeCell ref="AF7:AF8"/>
    <mergeCell ref="AG7:AG8"/>
    <mergeCell ref="AH7:AH8"/>
    <mergeCell ref="AI7:AI8"/>
    <mergeCell ref="AJ7:AJ8"/>
    <mergeCell ref="AK7:AK8"/>
    <mergeCell ref="AL7:AL8"/>
    <mergeCell ref="AM7:AM8"/>
    <mergeCell ref="AN7:AN9"/>
    <mergeCell ref="A1:C4"/>
    <mergeCell ref="N7:N8"/>
    <mergeCell ref="T6:Y6"/>
    <mergeCell ref="H6:S6"/>
    <mergeCell ref="D1:AH4"/>
    <mergeCell ref="AC7:AC8"/>
    <mergeCell ref="AB7:AB8"/>
    <mergeCell ref="G7:G8"/>
    <mergeCell ref="A6:G6"/>
    <mergeCell ref="Y7:Y8"/>
    <mergeCell ref="Q7:Q8"/>
    <mergeCell ref="X7:X8"/>
    <mergeCell ref="S7:S8"/>
    <mergeCell ref="P7:P8"/>
    <mergeCell ref="K7:K8"/>
    <mergeCell ref="AA7:AA8"/>
    <mergeCell ref="Z6:AH6"/>
    <mergeCell ref="A7:A8"/>
    <mergeCell ref="B7:B8"/>
    <mergeCell ref="C7:C8"/>
    <mergeCell ref="D7:D8"/>
    <mergeCell ref="E7:E8"/>
    <mergeCell ref="W7:W8"/>
    <mergeCell ref="T7:T8"/>
    <mergeCell ref="U7:U8"/>
    <mergeCell ref="V7:V8"/>
    <mergeCell ref="F7:F8"/>
    <mergeCell ref="I7:J7"/>
    <mergeCell ref="H7:H8"/>
    <mergeCell ref="O7:O8"/>
    <mergeCell ref="M7:M8"/>
    <mergeCell ref="Z7:Z8"/>
  </mergeCells>
  <phoneticPr fontId="12" type="noConversion"/>
  <conditionalFormatting sqref="AF10:AF20">
    <cfRule type="containsText" dxfId="8" priority="9" operator="containsText" text="SIN INICIAR">
      <formula>NOT(ISERROR(SEARCH("SIN INICIAR",AF10)))</formula>
    </cfRule>
    <cfRule type="containsText" dxfId="7" priority="8" operator="containsText" text="EN PROCESO">
      <formula>NOT(ISERROR(SEARCH("EN PROCESO",AF10)))</formula>
    </cfRule>
    <cfRule type="containsText" dxfId="6" priority="7" operator="containsText" text="TERMINADA">
      <formula>NOT(ISERROR(SEARCH("TERMINADA",AF10)))</formula>
    </cfRule>
    <cfRule type="containsText" dxfId="5" priority="6" operator="containsText" text="TERMINADA EXTEMPORÁNEA">
      <formula>NOT(ISERROR(SEARCH("TERMINADA EXTEMPORÁNEA",AF10)))</formula>
    </cfRule>
    <cfRule type="containsText" dxfId="4" priority="5" operator="containsText" text="INCUMPLIDA">
      <formula>NOT(ISERROR(SEARCH("INCUMPLIDA",AF10)))</formula>
    </cfRule>
  </conditionalFormatting>
  <conditionalFormatting sqref="BC10:BC20">
    <cfRule type="containsText" dxfId="3" priority="4" operator="containsText" text="CUMPLIDA">
      <formula>NOT(ISERROR(SEARCH("CUMPLIDA",BC10)))</formula>
    </cfRule>
    <cfRule type="containsText" dxfId="2" priority="3" operator="containsText" text="PENDIENTE">
      <formula>NOT(ISERROR(SEARCH("PENDIENTE",BC10)))</formula>
    </cfRule>
  </conditionalFormatting>
  <conditionalFormatting sqref="BE10:BE20">
    <cfRule type="containsText" dxfId="1" priority="2" operator="containsText" text="ABIERTA">
      <formula>NOT(ISERROR(SEARCH("ABIERTA",BE10)))</formula>
    </cfRule>
    <cfRule type="containsText" dxfId="0" priority="1" operator="containsText" text="CERRADA">
      <formula>NOT(ISERROR(SEARCH("CERRADA",BE10)))</formula>
    </cfRule>
  </conditionalFormatting>
  <dataValidations disablePrompts="1" count="7">
    <dataValidation type="textLength" allowBlank="1" showInputMessage="1" showErrorMessage="1" errorTitle="Entrada no válida" error="Escriba un texto  Maximo 200 Caracteres" promptTitle="Cualquier contenido Maximo 200 Caracteres" sqref="L15:L20 L10:L13" xr:uid="{00000000-0002-0000-0000-000000000000}">
      <formula1>0</formula1>
      <formula2>200</formula2>
    </dataValidation>
    <dataValidation type="textLength" allowBlank="1" showInputMessage="1" showErrorMessage="1" errorTitle="Entrada no válida" error="Escriba un texto  Maximo 500 Caracteres" promptTitle="Cualquier contenido Maximo 500 Caracteres" sqref="H14:H20 I19:I20 I14:I17 H10:I13" xr:uid="{00000000-0002-0000-0000-000001000000}">
      <formula1>0</formula1>
      <formula2>500</formula2>
    </dataValidation>
    <dataValidation type="textLength" allowBlank="1" showInputMessage="1" showErrorMessage="1" errorTitle="Entrada no válida" error="Escriba un texto  Maximo 100 Caracteres" promptTitle="Cualquier contenido Maximo 100 Caracteres" sqref="I18 L14" xr:uid="{00000000-0002-0000-0000-000002000000}">
      <formula1>0</formula1>
      <formula2>100</formula2>
    </dataValidation>
    <dataValidation type="date" operator="greaterThan" allowBlank="1" showInputMessage="1" showErrorMessage="1" sqref="E10:E13 B10:B13" xr:uid="{00000000-0002-0000-0000-000003000000}">
      <formula1>36892</formula1>
    </dataValidation>
    <dataValidation type="textLength" allowBlank="1" showInputMessage="1" showErrorMessage="1" errorTitle="Entrada no válida" error="Escriba un texto  Maximo 20 Caracteres" promptTitle="Cualquier contenido Maximo 20 Caracteres" sqref="F10:F20" xr:uid="{00000000-0002-0000-0000-000004000000}">
      <formula1>0</formula1>
      <formula2>20</formula2>
    </dataValidation>
    <dataValidation type="decimal" allowBlank="1" showInputMessage="1" showErrorMessage="1" errorTitle="Entrada no válida" error="Por favor escriba un número" promptTitle="Escriba un número en esta casilla" sqref="M10:M20" xr:uid="{00000000-0002-0000-0000-000005000000}">
      <formula1>-999999</formula1>
      <formula2>999999</formula2>
    </dataValidation>
    <dataValidation type="date" allowBlank="1" showInputMessage="1" errorTitle="Entrada no válida" error="Por favor escriba una fecha válida (AAAA/MM/DD)" promptTitle="Ingrese una fecha (AAAA/MM/DD)" sqref="O10:P20" xr:uid="{00000000-0002-0000-0000-000006000000}">
      <formula1>1900/1/1</formula1>
      <formula2>3000/1/1</formula2>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7000000}">
          <x14:formula1>
            <xm:f>Datos.!$I$3:$I$13</xm:f>
          </x14:formula1>
          <xm:sqref>N10:N20</xm:sqref>
        </x14:dataValidation>
        <x14:dataValidation type="list" allowBlank="1" showInputMessage="1" showErrorMessage="1" xr:uid="{00000000-0002-0000-0000-000008000000}">
          <x14:formula1>
            <xm:f>Datos.!$C$3:$C$4</xm:f>
          </x14:formula1>
          <xm:sqref>C10:C20</xm:sqref>
        </x14:dataValidation>
        <x14:dataValidation type="list" allowBlank="1" showInputMessage="1" showErrorMessage="1" xr:uid="{00000000-0002-0000-0000-000009000000}">
          <x14:formula1>
            <xm:f>Datos.!$E$3:$E$6</xm:f>
          </x14:formula1>
          <xm:sqref>K10:K20</xm:sqref>
        </x14:dataValidation>
        <x14:dataValidation type="list" allowBlank="1" showInputMessage="1" showErrorMessage="1" xr:uid="{00000000-0002-0000-0000-00000A000000}">
          <x14:formula1>
            <xm:f>Datos.!$K$3:$K$25</xm:f>
          </x14:formula1>
          <xm:sqref>AB10:AB20</xm:sqref>
        </x14:dataValidation>
        <x14:dataValidation type="list" allowBlank="1" showInputMessage="1" showErrorMessage="1" xr:uid="{00000000-0002-0000-0000-00000B000000}">
          <x14:formula1>
            <xm:f>Datos.!$N$3:$N$4</xm:f>
          </x14:formula1>
          <xm:sqref>BE10:BE20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9"/>
  <sheetViews>
    <sheetView topLeftCell="I1" workbookViewId="0">
      <selection activeCell="K5" sqref="K5"/>
    </sheetView>
  </sheetViews>
  <sheetFormatPr baseColWidth="10" defaultColWidth="11.44140625" defaultRowHeight="13.2" x14ac:dyDescent="0.25"/>
  <cols>
    <col min="1" max="1" width="1.44140625" style="2" customWidth="1"/>
    <col min="2" max="2" width="13.109375" style="1" customWidth="1"/>
    <col min="3" max="3" width="19.109375" style="2" customWidth="1"/>
    <col min="4" max="4" width="47.5546875" style="3" customWidth="1"/>
    <col min="5" max="5" width="18.88671875" style="2" customWidth="1"/>
    <col min="6" max="6" width="27.109375" style="2" customWidth="1"/>
    <col min="7" max="7" width="42.109375" style="4" customWidth="1"/>
    <col min="8" max="8" width="42.109375" style="5" customWidth="1"/>
    <col min="9" max="9" width="55.33203125" style="1" customWidth="1"/>
    <col min="10" max="10" width="39.88671875" style="1" customWidth="1"/>
    <col min="11" max="11" width="47.44140625" style="1" customWidth="1"/>
    <col min="12" max="12" width="17.5546875" style="2" customWidth="1"/>
    <col min="13" max="13" width="27.33203125" style="2" customWidth="1"/>
    <col min="14" max="14" width="17.88671875" style="2" customWidth="1"/>
    <col min="15" max="16384" width="11.44140625" style="2"/>
  </cols>
  <sheetData>
    <row r="1" spans="2:14" x14ac:dyDescent="0.25">
      <c r="I1" s="6"/>
      <c r="J1" s="6"/>
      <c r="K1" s="6"/>
      <c r="L1" s="1"/>
    </row>
    <row r="2" spans="2:14" s="7" customFormat="1" x14ac:dyDescent="0.3">
      <c r="B2" s="7" t="s">
        <v>71</v>
      </c>
      <c r="C2" s="7" t="s">
        <v>72</v>
      </c>
      <c r="D2" s="7" t="s">
        <v>73</v>
      </c>
      <c r="E2" s="7" t="s">
        <v>74</v>
      </c>
      <c r="F2" s="7" t="s">
        <v>75</v>
      </c>
      <c r="G2" s="7" t="s">
        <v>76</v>
      </c>
      <c r="H2" s="7" t="s">
        <v>77</v>
      </c>
      <c r="I2" s="8" t="s">
        <v>78</v>
      </c>
      <c r="J2" s="8" t="s">
        <v>36</v>
      </c>
      <c r="K2" s="8" t="s">
        <v>79</v>
      </c>
      <c r="L2" s="7" t="s">
        <v>80</v>
      </c>
      <c r="M2" s="7" t="s">
        <v>81</v>
      </c>
      <c r="N2" s="7" t="s">
        <v>82</v>
      </c>
    </row>
    <row r="3" spans="2:14" x14ac:dyDescent="0.25">
      <c r="B3" s="1">
        <v>1</v>
      </c>
      <c r="C3" s="2" t="s">
        <v>83</v>
      </c>
      <c r="D3" s="9" t="s">
        <v>84</v>
      </c>
      <c r="E3" s="10" t="s">
        <v>17</v>
      </c>
      <c r="F3" s="10" t="s">
        <v>47</v>
      </c>
      <c r="G3" s="11" t="s">
        <v>49</v>
      </c>
      <c r="H3" s="10" t="s">
        <v>85</v>
      </c>
      <c r="I3" s="6">
        <v>0.5</v>
      </c>
      <c r="J3" s="1">
        <v>0</v>
      </c>
      <c r="K3" s="1">
        <v>0</v>
      </c>
      <c r="L3" s="1" t="s">
        <v>86</v>
      </c>
      <c r="M3" s="2" t="s">
        <v>16</v>
      </c>
      <c r="N3" s="1" t="s">
        <v>136</v>
      </c>
    </row>
    <row r="4" spans="2:14" x14ac:dyDescent="0.25">
      <c r="B4" s="1">
        <v>2</v>
      </c>
      <c r="C4" s="2" t="s">
        <v>15</v>
      </c>
      <c r="D4" s="9" t="s">
        <v>87</v>
      </c>
      <c r="E4" s="10" t="s">
        <v>18</v>
      </c>
      <c r="F4" s="10" t="s">
        <v>47</v>
      </c>
      <c r="G4" s="11" t="s">
        <v>50</v>
      </c>
      <c r="H4" s="10" t="s">
        <v>48</v>
      </c>
      <c r="I4" s="6">
        <v>0.55000000000000004</v>
      </c>
      <c r="J4" s="12">
        <v>1</v>
      </c>
      <c r="K4" s="1">
        <v>0.3</v>
      </c>
      <c r="L4" s="1" t="s">
        <v>88</v>
      </c>
      <c r="M4" s="2" t="s">
        <v>89</v>
      </c>
      <c r="N4" s="1" t="s">
        <v>137</v>
      </c>
    </row>
    <row r="5" spans="2:14" x14ac:dyDescent="0.25">
      <c r="B5" s="1">
        <v>3</v>
      </c>
      <c r="D5" s="13" t="s">
        <v>90</v>
      </c>
      <c r="E5" s="10" t="s">
        <v>19</v>
      </c>
      <c r="F5" s="10" t="s">
        <v>38</v>
      </c>
      <c r="G5" s="11" t="s">
        <v>28</v>
      </c>
      <c r="H5" s="10" t="s">
        <v>91</v>
      </c>
      <c r="I5" s="6">
        <v>0.6</v>
      </c>
      <c r="J5" s="12">
        <v>2</v>
      </c>
      <c r="K5" s="1">
        <v>0.5</v>
      </c>
      <c r="L5" s="1"/>
      <c r="M5" s="2" t="s">
        <v>92</v>
      </c>
      <c r="N5" s="1"/>
    </row>
    <row r="6" spans="2:14" x14ac:dyDescent="0.25">
      <c r="B6" s="1">
        <v>4</v>
      </c>
      <c r="D6" s="9" t="s">
        <v>93</v>
      </c>
      <c r="E6" s="14" t="s">
        <v>35</v>
      </c>
      <c r="F6" s="10" t="s">
        <v>38</v>
      </c>
      <c r="G6" s="11" t="s">
        <v>51</v>
      </c>
      <c r="H6" s="10" t="s">
        <v>65</v>
      </c>
      <c r="I6" s="6">
        <v>0.65</v>
      </c>
      <c r="J6" s="12">
        <v>3</v>
      </c>
      <c r="K6" s="12">
        <v>1</v>
      </c>
      <c r="L6" s="1"/>
      <c r="M6" s="2" t="s">
        <v>94</v>
      </c>
    </row>
    <row r="7" spans="2:14" x14ac:dyDescent="0.25">
      <c r="B7" s="1">
        <v>5</v>
      </c>
      <c r="D7" s="9" t="s">
        <v>95</v>
      </c>
      <c r="F7" s="10" t="s">
        <v>38</v>
      </c>
      <c r="G7" s="11" t="s">
        <v>52</v>
      </c>
      <c r="H7" s="10" t="s">
        <v>38</v>
      </c>
      <c r="I7" s="6">
        <v>0.7</v>
      </c>
      <c r="J7" s="12">
        <v>4</v>
      </c>
      <c r="K7" s="12">
        <v>2</v>
      </c>
      <c r="L7" s="1"/>
      <c r="M7" s="2" t="s">
        <v>96</v>
      </c>
    </row>
    <row r="8" spans="2:14" x14ac:dyDescent="0.25">
      <c r="B8" s="1">
        <v>6</v>
      </c>
      <c r="D8" s="9" t="s">
        <v>97</v>
      </c>
      <c r="F8" s="10" t="s">
        <v>38</v>
      </c>
      <c r="G8" s="11" t="s">
        <v>53</v>
      </c>
      <c r="H8" s="11" t="s">
        <v>43</v>
      </c>
      <c r="I8" s="6">
        <v>0.75</v>
      </c>
      <c r="J8" s="12">
        <v>5</v>
      </c>
      <c r="K8" s="12">
        <v>3</v>
      </c>
      <c r="L8" s="1"/>
      <c r="M8" s="2" t="s">
        <v>66</v>
      </c>
    </row>
    <row r="9" spans="2:14" x14ac:dyDescent="0.25">
      <c r="B9" s="1">
        <v>7</v>
      </c>
      <c r="D9" s="9" t="s">
        <v>98</v>
      </c>
      <c r="F9" s="10" t="s">
        <v>39</v>
      </c>
      <c r="G9" s="11" t="s">
        <v>54</v>
      </c>
      <c r="H9" s="11" t="s">
        <v>61</v>
      </c>
      <c r="I9" s="6">
        <v>0.8</v>
      </c>
      <c r="J9" s="12">
        <v>6</v>
      </c>
      <c r="K9" s="12">
        <v>4</v>
      </c>
      <c r="L9" s="1"/>
    </row>
    <row r="10" spans="2:14" x14ac:dyDescent="0.25">
      <c r="B10" s="1">
        <v>8</v>
      </c>
      <c r="D10" s="9" t="s">
        <v>99</v>
      </c>
      <c r="F10" s="11" t="s">
        <v>43</v>
      </c>
      <c r="G10" s="11" t="s">
        <v>55</v>
      </c>
      <c r="H10" s="10" t="s">
        <v>44</v>
      </c>
      <c r="I10" s="6">
        <v>0.85</v>
      </c>
      <c r="J10" s="12">
        <v>7</v>
      </c>
      <c r="K10" s="12">
        <v>5</v>
      </c>
      <c r="L10" s="1"/>
    </row>
    <row r="11" spans="2:14" ht="12.75" customHeight="1" x14ac:dyDescent="0.25">
      <c r="B11" s="1">
        <v>9</v>
      </c>
      <c r="D11" s="13" t="s">
        <v>100</v>
      </c>
      <c r="F11" s="11" t="s">
        <v>41</v>
      </c>
      <c r="G11" s="11" t="s">
        <v>56</v>
      </c>
      <c r="H11" s="10" t="s">
        <v>45</v>
      </c>
      <c r="I11" s="6">
        <v>0.9</v>
      </c>
      <c r="J11" s="12">
        <v>8</v>
      </c>
      <c r="K11" s="12">
        <v>6</v>
      </c>
      <c r="L11" s="1"/>
    </row>
    <row r="12" spans="2:14" x14ac:dyDescent="0.25">
      <c r="B12" s="1">
        <v>10</v>
      </c>
      <c r="D12" s="9" t="s">
        <v>101</v>
      </c>
      <c r="F12" s="11" t="s">
        <v>41</v>
      </c>
      <c r="G12" s="11" t="s">
        <v>57</v>
      </c>
      <c r="H12" s="11" t="s">
        <v>102</v>
      </c>
      <c r="I12" s="6">
        <v>0.95</v>
      </c>
      <c r="J12" s="12">
        <v>9</v>
      </c>
      <c r="K12" s="12">
        <v>7</v>
      </c>
      <c r="L12" s="1"/>
    </row>
    <row r="13" spans="2:14" x14ac:dyDescent="0.25">
      <c r="B13" s="1">
        <v>11</v>
      </c>
      <c r="D13" s="9" t="s">
        <v>103</v>
      </c>
      <c r="F13" s="11" t="s">
        <v>43</v>
      </c>
      <c r="G13" s="11" t="s">
        <v>104</v>
      </c>
      <c r="H13" s="11" t="s">
        <v>40</v>
      </c>
      <c r="I13" s="6">
        <v>1</v>
      </c>
      <c r="J13" s="12">
        <v>10</v>
      </c>
      <c r="K13" s="12">
        <v>8</v>
      </c>
      <c r="L13" s="1"/>
    </row>
    <row r="14" spans="2:14" x14ac:dyDescent="0.25">
      <c r="B14" s="1">
        <v>12</v>
      </c>
      <c r="D14" s="13" t="s">
        <v>105</v>
      </c>
      <c r="F14" s="10" t="s">
        <v>48</v>
      </c>
      <c r="G14" s="11" t="s">
        <v>58</v>
      </c>
      <c r="H14" s="11" t="s">
        <v>39</v>
      </c>
      <c r="I14" s="6"/>
      <c r="J14" s="12"/>
      <c r="K14" s="12">
        <v>9</v>
      </c>
      <c r="L14" s="1"/>
    </row>
    <row r="15" spans="2:14" ht="15" customHeight="1" x14ac:dyDescent="0.25">
      <c r="B15" s="1">
        <v>13</v>
      </c>
      <c r="D15" s="13" t="s">
        <v>106</v>
      </c>
      <c r="F15" s="10" t="s">
        <v>47</v>
      </c>
      <c r="G15" s="11" t="s">
        <v>59</v>
      </c>
      <c r="H15" s="11" t="s">
        <v>41</v>
      </c>
      <c r="I15" s="6"/>
      <c r="J15" s="12"/>
      <c r="K15" s="12">
        <v>10</v>
      </c>
      <c r="L15" s="1"/>
    </row>
    <row r="16" spans="2:14" ht="14.25" customHeight="1" x14ac:dyDescent="0.25">
      <c r="B16" s="1">
        <v>14</v>
      </c>
      <c r="D16" s="13" t="s">
        <v>107</v>
      </c>
      <c r="F16" s="10" t="s">
        <v>38</v>
      </c>
      <c r="G16" s="11" t="s">
        <v>24</v>
      </c>
      <c r="H16" s="10" t="s">
        <v>108</v>
      </c>
      <c r="I16" s="6"/>
      <c r="J16" s="12"/>
      <c r="K16" s="12">
        <v>11</v>
      </c>
      <c r="L16" s="1"/>
    </row>
    <row r="17" spans="2:12" x14ac:dyDescent="0.25">
      <c r="B17" s="1">
        <v>15</v>
      </c>
      <c r="G17" s="11" t="s">
        <v>25</v>
      </c>
      <c r="H17" s="11" t="s">
        <v>109</v>
      </c>
      <c r="I17" s="6"/>
      <c r="J17" s="12"/>
      <c r="K17" s="12">
        <v>12</v>
      </c>
      <c r="L17" s="1"/>
    </row>
    <row r="18" spans="2:12" x14ac:dyDescent="0.25">
      <c r="B18" s="1">
        <v>16</v>
      </c>
      <c r="G18" s="11" t="s">
        <v>26</v>
      </c>
      <c r="H18" s="11" t="s">
        <v>110</v>
      </c>
      <c r="I18" s="6"/>
      <c r="J18" s="12"/>
      <c r="K18" s="12">
        <v>13</v>
      </c>
      <c r="L18" s="1"/>
    </row>
    <row r="19" spans="2:12" x14ac:dyDescent="0.25">
      <c r="B19" s="1">
        <v>17</v>
      </c>
      <c r="G19" s="11" t="s">
        <v>111</v>
      </c>
      <c r="H19" s="11" t="s">
        <v>112</v>
      </c>
      <c r="I19" s="6"/>
      <c r="J19" s="12"/>
      <c r="K19" s="12">
        <v>14</v>
      </c>
      <c r="L19" s="1"/>
    </row>
    <row r="20" spans="2:12" x14ac:dyDescent="0.25">
      <c r="B20" s="1">
        <v>18</v>
      </c>
      <c r="G20" s="11" t="s">
        <v>113</v>
      </c>
      <c r="H20" s="11" t="s">
        <v>114</v>
      </c>
      <c r="I20" s="6"/>
      <c r="J20" s="12"/>
      <c r="K20" s="12">
        <v>15</v>
      </c>
      <c r="L20" s="1"/>
    </row>
    <row r="21" spans="2:12" x14ac:dyDescent="0.25">
      <c r="B21" s="1">
        <v>19</v>
      </c>
      <c r="G21" s="11" t="s">
        <v>27</v>
      </c>
      <c r="H21" s="11" t="s">
        <v>115</v>
      </c>
      <c r="I21" s="6"/>
      <c r="J21" s="12"/>
      <c r="K21" s="12">
        <v>16</v>
      </c>
      <c r="L21" s="1"/>
    </row>
    <row r="22" spans="2:12" x14ac:dyDescent="0.25">
      <c r="B22" s="1">
        <v>20</v>
      </c>
      <c r="G22" s="11" t="s">
        <v>60</v>
      </c>
      <c r="H22" s="11" t="s">
        <v>42</v>
      </c>
      <c r="I22" s="6"/>
      <c r="J22" s="12"/>
      <c r="K22" s="12">
        <v>17</v>
      </c>
      <c r="L22" s="1"/>
    </row>
    <row r="23" spans="2:12" x14ac:dyDescent="0.25">
      <c r="B23" s="1">
        <v>21</v>
      </c>
      <c r="G23" s="11" t="s">
        <v>67</v>
      </c>
      <c r="H23" s="11" t="s">
        <v>116</v>
      </c>
      <c r="J23" s="12"/>
      <c r="K23" s="12">
        <v>18</v>
      </c>
    </row>
    <row r="24" spans="2:12" x14ac:dyDescent="0.25">
      <c r="B24" s="1">
        <v>22</v>
      </c>
      <c r="G24" s="11" t="s">
        <v>117</v>
      </c>
      <c r="H24" s="10" t="s">
        <v>118</v>
      </c>
      <c r="J24" s="12"/>
      <c r="K24" s="12">
        <v>19</v>
      </c>
    </row>
    <row r="25" spans="2:12" x14ac:dyDescent="0.25">
      <c r="B25" s="1">
        <v>23</v>
      </c>
      <c r="J25" s="12"/>
      <c r="K25" s="12">
        <v>20</v>
      </c>
    </row>
    <row r="26" spans="2:12" x14ac:dyDescent="0.25">
      <c r="B26" s="1">
        <v>24</v>
      </c>
      <c r="J26" s="12"/>
      <c r="K26" s="12"/>
    </row>
    <row r="27" spans="2:12" x14ac:dyDescent="0.25">
      <c r="B27" s="1">
        <v>25</v>
      </c>
      <c r="D27" s="7" t="s">
        <v>73</v>
      </c>
      <c r="E27" s="7" t="s">
        <v>75</v>
      </c>
      <c r="G27" s="7" t="s">
        <v>76</v>
      </c>
      <c r="H27" s="15" t="s">
        <v>120</v>
      </c>
      <c r="J27" s="7" t="s">
        <v>76</v>
      </c>
      <c r="K27" s="7" t="s">
        <v>119</v>
      </c>
    </row>
    <row r="28" spans="2:12" x14ac:dyDescent="0.25">
      <c r="B28" s="1">
        <v>26</v>
      </c>
      <c r="D28" s="9" t="s">
        <v>84</v>
      </c>
      <c r="E28" s="10" t="s">
        <v>47</v>
      </c>
      <c r="G28" s="11" t="s">
        <v>49</v>
      </c>
      <c r="H28" s="5" t="s">
        <v>47</v>
      </c>
      <c r="J28" s="11" t="s">
        <v>49</v>
      </c>
      <c r="K28" s="10" t="s">
        <v>85</v>
      </c>
    </row>
    <row r="29" spans="2:12" x14ac:dyDescent="0.25">
      <c r="B29" s="1">
        <v>27</v>
      </c>
      <c r="D29" s="9" t="s">
        <v>87</v>
      </c>
      <c r="E29" s="10" t="s">
        <v>47</v>
      </c>
      <c r="G29" s="11" t="s">
        <v>50</v>
      </c>
      <c r="H29" s="5" t="s">
        <v>121</v>
      </c>
      <c r="J29" s="11" t="s">
        <v>50</v>
      </c>
      <c r="K29" s="10" t="s">
        <v>48</v>
      </c>
    </row>
    <row r="30" spans="2:12" x14ac:dyDescent="0.25">
      <c r="B30" s="1">
        <v>28</v>
      </c>
      <c r="D30" s="13" t="s">
        <v>90</v>
      </c>
      <c r="E30" s="10" t="s">
        <v>38</v>
      </c>
      <c r="G30" s="11" t="s">
        <v>28</v>
      </c>
      <c r="H30" s="5" t="s">
        <v>47</v>
      </c>
      <c r="J30" s="11" t="s">
        <v>28</v>
      </c>
      <c r="K30" s="10" t="s">
        <v>91</v>
      </c>
    </row>
    <row r="31" spans="2:12" x14ac:dyDescent="0.25">
      <c r="B31" s="1">
        <v>29</v>
      </c>
      <c r="D31" s="9" t="s">
        <v>93</v>
      </c>
      <c r="E31" s="10" t="s">
        <v>38</v>
      </c>
      <c r="G31" s="11" t="s">
        <v>51</v>
      </c>
      <c r="H31" s="5" t="s">
        <v>47</v>
      </c>
      <c r="J31" s="11" t="s">
        <v>51</v>
      </c>
      <c r="K31" s="10" t="s">
        <v>65</v>
      </c>
    </row>
    <row r="32" spans="2:12" x14ac:dyDescent="0.25">
      <c r="B32" s="1">
        <v>30</v>
      </c>
      <c r="D32" s="9" t="s">
        <v>95</v>
      </c>
      <c r="E32" s="10" t="s">
        <v>38</v>
      </c>
      <c r="G32" s="11" t="s">
        <v>52</v>
      </c>
      <c r="H32" s="5" t="s">
        <v>38</v>
      </c>
      <c r="J32" s="11" t="s">
        <v>52</v>
      </c>
      <c r="K32" s="10" t="s">
        <v>38</v>
      </c>
    </row>
    <row r="33" spans="4:11" x14ac:dyDescent="0.25">
      <c r="D33" s="9" t="s">
        <v>97</v>
      </c>
      <c r="E33" s="10" t="s">
        <v>38</v>
      </c>
      <c r="G33" s="11" t="s">
        <v>53</v>
      </c>
      <c r="H33" s="5" t="s">
        <v>43</v>
      </c>
      <c r="J33" s="11" t="s">
        <v>53</v>
      </c>
      <c r="K33" s="11" t="s">
        <v>43</v>
      </c>
    </row>
    <row r="34" spans="4:11" x14ac:dyDescent="0.25">
      <c r="D34" s="9" t="s">
        <v>98</v>
      </c>
      <c r="E34" s="10" t="s">
        <v>39</v>
      </c>
      <c r="G34" s="11" t="s">
        <v>54</v>
      </c>
      <c r="H34" s="5" t="s">
        <v>122</v>
      </c>
      <c r="J34" s="11" t="s">
        <v>54</v>
      </c>
      <c r="K34" s="11" t="s">
        <v>61</v>
      </c>
    </row>
    <row r="35" spans="4:11" x14ac:dyDescent="0.25">
      <c r="D35" s="9" t="s">
        <v>99</v>
      </c>
      <c r="E35" s="11" t="s">
        <v>43</v>
      </c>
      <c r="G35" s="11" t="s">
        <v>55</v>
      </c>
      <c r="H35" s="5" t="s">
        <v>122</v>
      </c>
      <c r="J35" s="11" t="s">
        <v>55</v>
      </c>
      <c r="K35" s="10" t="s">
        <v>44</v>
      </c>
    </row>
    <row r="36" spans="4:11" ht="26.4" x14ac:dyDescent="0.25">
      <c r="D36" s="13" t="s">
        <v>100</v>
      </c>
      <c r="E36" s="11" t="s">
        <v>41</v>
      </c>
      <c r="G36" s="11" t="s">
        <v>56</v>
      </c>
      <c r="H36" s="5" t="s">
        <v>122</v>
      </c>
      <c r="J36" s="11" t="s">
        <v>56</v>
      </c>
      <c r="K36" s="10" t="s">
        <v>45</v>
      </c>
    </row>
    <row r="37" spans="4:11" x14ac:dyDescent="0.25">
      <c r="D37" s="9" t="s">
        <v>101</v>
      </c>
      <c r="E37" s="11" t="s">
        <v>41</v>
      </c>
      <c r="G37" s="11" t="s">
        <v>57</v>
      </c>
      <c r="H37" s="5" t="s">
        <v>122</v>
      </c>
      <c r="J37" s="11" t="s">
        <v>57</v>
      </c>
      <c r="K37" s="11" t="s">
        <v>102</v>
      </c>
    </row>
    <row r="38" spans="4:11" x14ac:dyDescent="0.25">
      <c r="D38" s="9" t="s">
        <v>103</v>
      </c>
      <c r="E38" s="11" t="s">
        <v>43</v>
      </c>
      <c r="G38" s="11" t="s">
        <v>104</v>
      </c>
      <c r="H38" s="5" t="s">
        <v>43</v>
      </c>
      <c r="J38" s="11" t="s">
        <v>104</v>
      </c>
      <c r="K38" s="11" t="s">
        <v>40</v>
      </c>
    </row>
    <row r="39" spans="4:11" x14ac:dyDescent="0.25">
      <c r="D39" s="13" t="s">
        <v>105</v>
      </c>
      <c r="E39" s="10" t="s">
        <v>48</v>
      </c>
      <c r="G39" s="11" t="s">
        <v>58</v>
      </c>
      <c r="H39" s="5" t="s">
        <v>39</v>
      </c>
      <c r="J39" s="11" t="s">
        <v>58</v>
      </c>
      <c r="K39" s="11" t="s">
        <v>39</v>
      </c>
    </row>
    <row r="40" spans="4:11" x14ac:dyDescent="0.25">
      <c r="D40" s="13" t="s">
        <v>106</v>
      </c>
      <c r="E40" s="10" t="s">
        <v>47</v>
      </c>
      <c r="G40" s="11" t="s">
        <v>59</v>
      </c>
      <c r="H40" s="5" t="s">
        <v>62</v>
      </c>
      <c r="J40" s="11" t="s">
        <v>59</v>
      </c>
      <c r="K40" s="11" t="s">
        <v>41</v>
      </c>
    </row>
    <row r="41" spans="4:11" x14ac:dyDescent="0.25">
      <c r="D41" s="13" t="s">
        <v>107</v>
      </c>
      <c r="E41" s="10" t="s">
        <v>38</v>
      </c>
      <c r="G41" s="11" t="s">
        <v>24</v>
      </c>
      <c r="H41" s="5" t="s">
        <v>39</v>
      </c>
      <c r="J41" s="11" t="s">
        <v>24</v>
      </c>
      <c r="K41" s="10" t="s">
        <v>108</v>
      </c>
    </row>
    <row r="42" spans="4:11" x14ac:dyDescent="0.25">
      <c r="G42" s="11" t="s">
        <v>25</v>
      </c>
      <c r="H42" s="5" t="s">
        <v>39</v>
      </c>
      <c r="J42" s="11" t="s">
        <v>25</v>
      </c>
      <c r="K42" s="11" t="s">
        <v>109</v>
      </c>
    </row>
    <row r="43" spans="4:11" x14ac:dyDescent="0.25">
      <c r="G43" s="11" t="s">
        <v>26</v>
      </c>
      <c r="H43" s="5" t="s">
        <v>39</v>
      </c>
      <c r="J43" s="11" t="s">
        <v>26</v>
      </c>
      <c r="K43" s="11" t="s">
        <v>110</v>
      </c>
    </row>
    <row r="44" spans="4:11" x14ac:dyDescent="0.25">
      <c r="G44" s="11" t="s">
        <v>111</v>
      </c>
      <c r="H44" s="5" t="s">
        <v>39</v>
      </c>
      <c r="J44" s="11" t="s">
        <v>111</v>
      </c>
      <c r="K44" s="11" t="s">
        <v>112</v>
      </c>
    </row>
    <row r="45" spans="4:11" x14ac:dyDescent="0.25">
      <c r="G45" s="11" t="s">
        <v>113</v>
      </c>
      <c r="H45" s="5" t="s">
        <v>62</v>
      </c>
      <c r="J45" s="11" t="s">
        <v>113</v>
      </c>
      <c r="K45" s="11" t="s">
        <v>114</v>
      </c>
    </row>
    <row r="46" spans="4:11" x14ac:dyDescent="0.25">
      <c r="G46" s="11" t="s">
        <v>27</v>
      </c>
      <c r="H46" s="5" t="s">
        <v>62</v>
      </c>
      <c r="J46" s="11" t="s">
        <v>27</v>
      </c>
      <c r="K46" s="11" t="s">
        <v>115</v>
      </c>
    </row>
    <row r="47" spans="4:11" x14ac:dyDescent="0.25">
      <c r="G47" s="11" t="s">
        <v>60</v>
      </c>
      <c r="H47" s="5" t="s">
        <v>62</v>
      </c>
      <c r="J47" s="11" t="s">
        <v>60</v>
      </c>
      <c r="K47" s="11" t="s">
        <v>42</v>
      </c>
    </row>
    <row r="48" spans="4:11" x14ac:dyDescent="0.25">
      <c r="G48" s="11" t="s">
        <v>67</v>
      </c>
      <c r="H48" s="5" t="s">
        <v>43</v>
      </c>
      <c r="J48" s="11" t="s">
        <v>67</v>
      </c>
      <c r="K48" s="11" t="s">
        <v>134</v>
      </c>
    </row>
    <row r="49" spans="7:11" x14ac:dyDescent="0.25">
      <c r="G49" s="11" t="s">
        <v>117</v>
      </c>
      <c r="H49" s="5" t="s">
        <v>62</v>
      </c>
      <c r="J49" s="11" t="s">
        <v>117</v>
      </c>
      <c r="K49" s="10" t="s">
        <v>135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2020-09-29T19:09:33Z</cp:lastPrinted>
  <dcterms:created xsi:type="dcterms:W3CDTF">2013-10-03T17:21:56Z</dcterms:created>
  <dcterms:modified xsi:type="dcterms:W3CDTF">2022-06-17T17:54:25Z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