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JIZETH\Documents\JIZETH\CANAL CAPITAL_2021\SEGUIMIENTOS\PMI_3CUAT2021\"/>
    </mc:Choice>
  </mc:AlternateContent>
  <xr:revisionPtr revIDLastSave="0" documentId="8_{1B92ACDE-F97B-4546-89E2-4F25EFEB3794}" xr6:coauthVersionLast="41" xr6:coauthVersionMax="41" xr10:uidLastSave="{00000000-0000-0000-0000-000000000000}"/>
  <bookViews>
    <workbookView xWindow="1464" yWindow="1464" windowWidth="13812" windowHeight="8964" tabRatio="743" xr2:uid="{00000000-000D-0000-FFFF-FFFF00000000}"/>
  </bookViews>
  <sheets>
    <sheet name="CCSE-FT-019_PM" sheetId="1" r:id="rId1"/>
    <sheet name="Datos." sheetId="3" state="hidden" r:id="rId2"/>
  </sheets>
  <externalReferences>
    <externalReference r:id="rId3"/>
  </externalReferences>
  <definedNames>
    <definedName name="_xlnm._FilterDatabase" localSheetId="0" hidden="1">'CCSE-FT-019_PM'!$A$9:$AR$30</definedName>
    <definedName name="origen">[1]Datos!$B$3:$B$19</definedName>
    <definedName name="_xlnm.Print_Titles" localSheetId="0">'CCSE-FT-019_PM'!$1:$9</definedName>
  </definedNames>
  <calcPr calcId="191029"/>
</workbook>
</file>

<file path=xl/calcChain.xml><?xml version="1.0" encoding="utf-8"?>
<calcChain xmlns="http://schemas.openxmlformats.org/spreadsheetml/2006/main">
  <c r="AI24" i="1" l="1"/>
  <c r="AK24" i="1" l="1"/>
  <c r="AJ24" i="1" s="1"/>
  <c r="AL24" i="1" s="1"/>
  <c r="AI27" i="1"/>
  <c r="AK27" i="1"/>
  <c r="AJ27" i="1" s="1"/>
  <c r="AL27" i="1" s="1"/>
  <c r="AI28" i="1"/>
  <c r="AK28" i="1"/>
  <c r="AJ28" i="1" s="1"/>
  <c r="AL28" i="1" s="1"/>
  <c r="AI29" i="1"/>
  <c r="AK29" i="1"/>
  <c r="AJ29" i="1" s="1"/>
  <c r="AL29" i="1" s="1"/>
  <c r="AK30" i="1"/>
  <c r="AJ30" i="1" s="1"/>
  <c r="AL30" i="1" s="1"/>
  <c r="AI30" i="1"/>
  <c r="AK26" i="1"/>
  <c r="AJ26" i="1" s="1"/>
  <c r="AL26" i="1" s="1"/>
  <c r="AI26" i="1"/>
  <c r="AI25" i="1"/>
  <c r="AK10" i="1" l="1"/>
  <c r="AJ10" i="1" s="1"/>
  <c r="AI10" i="1" l="1"/>
  <c r="AL10" i="1" s="1"/>
  <c r="AK15" i="1"/>
  <c r="AJ15" i="1" s="1"/>
  <c r="AL15" i="1" s="1"/>
  <c r="AI15" i="1"/>
  <c r="AK16" i="1"/>
  <c r="AJ16" i="1" s="1"/>
  <c r="AK17" i="1"/>
  <c r="AJ17" i="1" s="1"/>
  <c r="AL17" i="1" s="1"/>
  <c r="AI17" i="1"/>
  <c r="AK18" i="1"/>
  <c r="AJ18" i="1" s="1"/>
  <c r="AI20" i="1"/>
  <c r="AK20" i="1"/>
  <c r="AO20" i="1" s="1"/>
  <c r="AI19" i="1"/>
  <c r="AK19" i="1"/>
  <c r="AO19" i="1" s="1"/>
  <c r="AK21" i="1"/>
  <c r="AJ21" i="1" s="1"/>
  <c r="AI22" i="1"/>
  <c r="AK22" i="1"/>
  <c r="AO22" i="1" s="1"/>
  <c r="AI23" i="1"/>
  <c r="AK23" i="1"/>
  <c r="AJ23" i="1" s="1"/>
  <c r="AL23" i="1" s="1"/>
  <c r="AO24" i="1"/>
  <c r="AK25" i="1"/>
  <c r="AO27" i="1"/>
  <c r="AO26" i="1"/>
  <c r="AO30" i="1"/>
  <c r="AK13" i="1"/>
  <c r="AJ13" i="1" s="1"/>
  <c r="AL13" i="1" s="1"/>
  <c r="AI13" i="1"/>
  <c r="AK14" i="1"/>
  <c r="AJ14" i="1" s="1"/>
  <c r="AL14" i="1" s="1"/>
  <c r="AI14" i="1"/>
  <c r="AI12" i="1"/>
  <c r="AJ12" i="1"/>
  <c r="AL12" i="1" s="1"/>
  <c r="AK12" i="1"/>
  <c r="AO12" i="1" s="1"/>
  <c r="AI11" i="1"/>
  <c r="AK11" i="1"/>
  <c r="AO11" i="1" s="1"/>
  <c r="AJ11" i="1"/>
  <c r="AL11" i="1" s="1"/>
  <c r="AO14" i="1" l="1"/>
  <c r="AJ19" i="1"/>
  <c r="AL19" i="1" s="1"/>
  <c r="AO25" i="1"/>
  <c r="AJ25" i="1"/>
  <c r="AL25" i="1" s="1"/>
  <c r="AO13" i="1"/>
  <c r="AO21" i="1"/>
  <c r="AI21" i="1"/>
  <c r="AL21" i="1" s="1"/>
  <c r="AO29" i="1"/>
  <c r="AO28" i="1"/>
  <c r="AI16" i="1"/>
  <c r="AL16" i="1" s="1"/>
  <c r="AI18" i="1"/>
  <c r="AL18" i="1" s="1"/>
  <c r="AO18" i="1"/>
  <c r="AJ20" i="1"/>
  <c r="AL20" i="1" s="1"/>
  <c r="AO17" i="1"/>
  <c r="AO16" i="1"/>
  <c r="AJ22" i="1"/>
  <c r="AL22" i="1" s="1"/>
  <c r="AO23" i="1"/>
  <c r="AO15" i="1"/>
  <c r="AO10" i="1" l="1"/>
  <c r="E10" i="1" l="1"/>
</calcChain>
</file>

<file path=xl/sharedStrings.xml><?xml version="1.0" encoding="utf-8"?>
<sst xmlns="http://schemas.openxmlformats.org/spreadsheetml/2006/main" count="736" uniqueCount="286">
  <si>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</si>
  <si>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</si>
  <si>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</si>
  <si>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</si>
  <si>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</si>
  <si>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</si>
  <si>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</si>
  <si>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</si>
  <si>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</si>
  <si>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</si>
  <si>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</si>
  <si>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</si>
  <si>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</si>
  <si>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</si>
  <si>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</si>
  <si>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</si>
  <si>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</si>
  <si>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</si>
  <si>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</si>
  <si>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</si>
  <si>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</si>
  <si>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</si>
  <si>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</si>
  <si>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</si>
  <si>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</si>
  <si>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</si>
  <si>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</si>
  <si>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</si>
  <si>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</si>
  <si>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CIERRES ACCION / HALLAZGO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</si>
  <si>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</si>
  <si>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</si>
  <si>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</si>
  <si>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</si>
  <si>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</si>
  <si>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</si>
  <si>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</si>
  <si>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</si>
  <si>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</si>
  <si>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</si>
  <si>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</si>
  <si>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</si>
  <si>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</si>
  <si>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</si>
  <si>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</si>
  <si>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</si>
  <si>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</si>
  <si>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</si>
  <si>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</si>
  <si>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</si>
  <si>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</si>
  <si>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</si>
  <si>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</si>
  <si>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</si>
  <si>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</si>
  <si>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</si>
  <si>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</si>
  <si>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</si>
  <si>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</si>
  <si>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</si>
  <si>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</si>
  <si>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</si>
  <si>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</si>
  <si>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</si>
  <si>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</si>
  <si>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</si>
  <si>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</si>
  <si>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</si>
  <si>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</si>
  <si>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</si>
  <si>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</si>
  <si>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</si>
  <si>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</si>
  <si>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</si>
  <si>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</si>
  <si>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</si>
  <si>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</si>
  <si>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</si>
  <si>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</si>
  <si>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</si>
  <si>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</si>
  <si>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</si>
  <si>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</si>
  <si>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</si>
  <si>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</si>
  <si>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</si>
  <si>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</si>
  <si>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</si>
  <si>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</si>
  <si>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</si>
  <si>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</si>
  <si>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</si>
  <si>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</si>
  <si>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</si>
  <si>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</si>
  <si>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</si>
  <si>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</si>
  <si>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</si>
  <si>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</si>
  <si>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</si>
  <si>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</si>
  <si>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</si>
  <si>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</si>
  <si>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</si>
  <si>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</si>
  <si>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</si>
  <si>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</si>
  <si>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</si>
  <si>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</si>
  <si>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</si>
  <si>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</si>
  <si>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</si>
  <si>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</si>
  <si>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</si>
  <si>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</si>
  <si>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</si>
  <si>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</si>
  <si>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</si>
  <si>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</si>
  <si>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</si>
  <si>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</si>
  <si>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</si>
  <si>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</si>
  <si>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</si>
  <si>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Observaciones</t>
  </si>
  <si>
    <t>(Información del análisis del estado de la acción)</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</si>
  <si>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</si>
  <si>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</si>
  <si>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</si>
  <si>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</si>
  <si>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</si>
  <si>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</si>
  <si>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</si>
  <si>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</si>
  <si>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</si>
  <si>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</si>
  <si>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cierra la observación)</t>
  </si>
  <si>
    <t>Auxiliar de Atención al Ciudadano</t>
  </si>
  <si>
    <t xml:space="preserve">Líder Gestión Doumental </t>
  </si>
  <si>
    <t>ABIERTA</t>
  </si>
  <si>
    <t>CERRADA</t>
  </si>
  <si>
    <t>Fecha de la observación y/o hallazgo</t>
  </si>
  <si>
    <t>Jizeth González</t>
  </si>
  <si>
    <t>Coordinadora de Producción</t>
  </si>
  <si>
    <t>EN PROCESO</t>
  </si>
  <si>
    <t>SIN INICIAR</t>
  </si>
  <si>
    <t>Henry Beltrán</t>
  </si>
  <si>
    <t>Informe Final Auditoría de Regularidad PAD 2019</t>
  </si>
  <si>
    <t>3.1.3.1</t>
  </si>
  <si>
    <t>3.1.3.2</t>
  </si>
  <si>
    <t>3.1.3.4</t>
  </si>
  <si>
    <t>3.1.3.5</t>
  </si>
  <si>
    <t>3.1.3.7</t>
  </si>
  <si>
    <t>3.1.3.8</t>
  </si>
  <si>
    <t>3.3.2.1</t>
  </si>
  <si>
    <t>Hallazgo administrativo, por la ausencia de los códigos contables, denominación incompleta y el uso inapropiado de la ortografía y gramática en las revelaciones / Notas a los estados financieros.</t>
  </si>
  <si>
    <t>Falta de claridad en la presentación de la información de las notas y revelaciones de los estados financieros</t>
  </si>
  <si>
    <t xml:space="preserve">Elaborar un formato proforma de notas, notas explicativas y revelaciones a los estados financieros que disponga de los requisitos mínimos exigidos en la normatividad legal vigente aplicable a canal capital. </t>
  </si>
  <si>
    <t>Formato propuesto/Formato aprobado</t>
  </si>
  <si>
    <t>INCUMPLIDA</t>
  </si>
  <si>
    <t>Mónica Virgüéz</t>
  </si>
  <si>
    <t>TERMINADA</t>
  </si>
  <si>
    <t>Informe Final Auditoría de Regularidad PAD 2020</t>
  </si>
  <si>
    <t>3.1.3.3</t>
  </si>
  <si>
    <t>3.2.1.1</t>
  </si>
  <si>
    <t>3.2.1.2</t>
  </si>
  <si>
    <t>Los soportes relacionados con la programación de los servicios de transporte de equipos y de personal, presentaron algunas inconsistencias en el diligenciamiento de los comprobantes del servicio prestado</t>
  </si>
  <si>
    <t xml:space="preserve">Al momento de la auditoría, los contratos que así lo requerían se encontraban en proceso de liquidación y, a la fecha, la entidad se encuentra dentro del término establecido por la ley para ello. </t>
  </si>
  <si>
    <t>Debilidades en las acciones propias de la supervisión del contrato suscrito entre Capital y el proveedor</t>
  </si>
  <si>
    <t>Falta de una efectiva planeación que permita identificar la necesidad y formular el proyecto de inversión, al igual que un efectivo seguimiento y control en su ejecución.</t>
  </si>
  <si>
    <t>Continuar, efectuando la revisión detallada de los comprobantes del servicio realizados por la empresa contratada para la prestación del transporte de equipos y personal, lo anterior haciendo énfasis, como se viene realizando, en la revisión de posible información duplicada o inconsistente.</t>
  </si>
  <si>
    <t>Realizar la revisión y socialización de los lineamientos de transportes que se encuentran vigentes.</t>
  </si>
  <si>
    <t>Reportar un informe semestral a la Secretaría General y a la Gerencia General con el estado de las liquidaciones de los contratos de las vigencias 2018 y 2019</t>
  </si>
  <si>
    <t>Realizar la revisión y/o actualización de las herramientas actuales empleadas para el control de los operadores logísticos y solicitar el diligenciamientos de dichas herramientas y/o suministro de información al supervisor del contrato con base en el mecanismo de control diseñado</t>
  </si>
  <si>
    <t xml:space="preserve">Realizar seguimiento mensual a la ejecución del proyecto de inversión, con el fin de verificar el grado de avance informando a los líderes correspondientes. </t>
  </si>
  <si>
    <t xml:space="preserve">Realizar seguimiento mensual a la ejecución del proyecto de inversión con el fin de verificar el grado de avance informando a los líderes correspondientes. </t>
  </si>
  <si>
    <t>N° de comprobantes de servicios revisados/total de comprobantes de servicios entregados</t>
  </si>
  <si>
    <t>N° de lineamientos de transporte revisados y Socializados / 2</t>
  </si>
  <si>
    <t>Informe / 2</t>
  </si>
  <si>
    <t>N° de herramientas implementadas / 1</t>
  </si>
  <si>
    <t xml:space="preserve">Seguimientos realizados /12 </t>
  </si>
  <si>
    <t>Secretaria General</t>
  </si>
  <si>
    <t>Coordinadora Jurídica</t>
  </si>
  <si>
    <t>Profesional Universitario de Ventas y Mercadeo
Líder Proyectos Estratégicos</t>
  </si>
  <si>
    <t>Planeación 
Subdirección Administrativa</t>
  </si>
  <si>
    <t>Gerente General
Subdirección Administrativa</t>
  </si>
  <si>
    <t>Profesional Universitario de Planeación
Subdirector Administrativo</t>
  </si>
  <si>
    <t>Hallazgo administrativo con presunta incidencia disciplinaria, penal y fiscal en cuantía de $3.210.035, por inconsistencias e irregularidades presentadas en la información registrada en los soportes del contrato No.762 del 2018.</t>
  </si>
  <si>
    <t>Hallazgo administrativo con presunta incidencia disciplinaria y fiscal en cuantía de $13.799.554.oo por inconsistencias e irregularidades presentadas en la información registrada en los soportes y sobreprecios en el valor del transporte adicional del contrato No.343 del 2017.</t>
  </si>
  <si>
    <t>Hallazgo Administrativo con presunta incidencia disciplinaria, penal y fiscal en cuantía de $2.235.369.oo por inconsistencias e irregularidades presentadas en la información registrada en los soportes del contrato 411 de 2018.</t>
  </si>
  <si>
    <t>Hallazgo administrativo con presunta incidencia disciplinaria, por inconsistencias e irregularidades presentadas en la supervisión del contrato y al no tener acto administrativo de notificación al contratista de la aceptación de su oferta para el contrato No. 401 de 2018</t>
  </si>
  <si>
    <t>Hallazgo administrativo con presunta incidencia disciplinaria, por inconsistencias e irregularidades presentadas en la supervisión del contrato y al no tener acto administrativo de notificación al contratista de la aceptación de su oferta para el contrato No. 402 de 2018.</t>
  </si>
  <si>
    <t>Hallazgo administrativo con presunta incidencia disciplinaria, por inconsistencias e irregularidades presentadas en la supervisión del contrato y al no tener acto administrativo de notificación al contratista de la aceptación de su oferta para el contrato No. 604 del 2019.</t>
  </si>
  <si>
    <t>Hallazgo administrativo con presunta incidencia disciplinaria, por inconsistencias e irregularidades presentadas en la supervisión del contrato y al no tener acto administrativo de notificación al contratista de la aceptación de su oferta para el contrato No. 638 del 2019.</t>
  </si>
  <si>
    <t>Hallazgo administrativo o con presunta incidencia disciplinaria por
falta de cumplimiento en la ejecución de las metas programadas tanto en
magnitud frente a las metas plan, como en recursos asignados . Suspensión
de metas sin justificación alguna.</t>
  </si>
  <si>
    <t>(Nombre del auditor)</t>
  </si>
  <si>
    <t>TERMINADA EXTEMPORÁNEA</t>
  </si>
  <si>
    <t>(Escriba el nombre del Auditor)</t>
  </si>
  <si>
    <t>Diana Romero</t>
  </si>
  <si>
    <r>
      <rPr>
        <b/>
        <sz val="8"/>
        <rFont val="Tahoma"/>
        <family val="2"/>
      </rPr>
      <t>Reporte Sub. Financiera:</t>
    </r>
    <r>
      <rPr>
        <sz val="8"/>
        <rFont val="Tahoma"/>
        <family val="2"/>
      </rPr>
      <t xml:space="preserve"> Las notas de los estados financieros, se están elaborando conforme lo indica la CGN y lo estipulado en la resolución 193  del 3 de diciembre de 2020.
</t>
    </r>
    <r>
      <rPr>
        <b/>
        <sz val="8"/>
        <rFont val="Tahoma"/>
        <family val="2"/>
      </rPr>
      <t>Análisis OCI:</t>
    </r>
    <r>
      <rPr>
        <sz val="8"/>
        <rFont val="Tahoma"/>
        <family val="2"/>
      </rPr>
      <t xml:space="preserve"> No se pueden evidenciar avances para esta acción en este cuatrimestre, a pesar de estar incumplida desde el tercer cuatrimestre de 2020, de acuerdo con el plazo establecido por la Subdirección Financiera. Si bien la elaboración de las notas con corte a 31 de diciembre de 2020, se realizó de acuerdo con lo establecido en la Resolución 193 de 2020 de la CGN, para la fecha de expedición de esta resolución (diciembre), el área no había elaborado el formato que definió en la acción de mejora y tampoco solicitó modificación del plazo o de la acción ante la Contraloría, como lo establece el procedimiento del ente de control. Por lo cual, es importante que se adelante la actividad, incorporando los lineamientos emitidos por la Contaduría General, en el proceso de Gestión Financiera y Facturación, so pena de incurrir en una de las causales de sanción, como lo es el incumplimiento del plan de mejoramiento institucional,  según artículo Décimo Quinto de la Resolución 036 de 2019 de la Contraloría de Bogotá D.C. 
Por lo anterior, se continúa calificando como</t>
    </r>
    <r>
      <rPr>
        <b/>
        <sz val="8"/>
        <rFont val="Tahoma"/>
        <family val="2"/>
      </rPr>
      <t xml:space="preserve"> "Incumplida". </t>
    </r>
  </si>
  <si>
    <r>
      <t>Los soportes relacionados con la program</t>
    </r>
    <r>
      <rPr>
        <sz val="8"/>
        <rFont val="Tahoma"/>
        <family val="2"/>
      </rPr>
      <t>ación de los servicios de transporte de equipos y de personal, presentaron algunas inconsistencias y debilidades en el</t>
    </r>
    <r>
      <rPr>
        <sz val="8"/>
        <color theme="1"/>
        <rFont val="Tahoma"/>
        <family val="2"/>
      </rPr>
      <t xml:space="preserve"> </t>
    </r>
    <r>
      <rPr>
        <sz val="8"/>
        <rFont val="Tahoma"/>
        <family val="2"/>
      </rPr>
      <t xml:space="preserve">almacenamiento de los soportes de programación diaria </t>
    </r>
  </si>
  <si>
    <r>
      <t xml:space="preserve">Reporte Producción: </t>
    </r>
    <r>
      <rPr>
        <sz val="8"/>
        <color theme="1"/>
        <rFont val="Tahoma"/>
        <family val="2"/>
      </rPr>
      <t xml:space="preserve">Se realizó la revisión del 100% de los soportes como se venia efectuando en la vigencia 2020.
</t>
    </r>
    <r>
      <rPr>
        <b/>
        <sz val="8"/>
        <color theme="1"/>
        <rFont val="Tahoma"/>
        <family val="2"/>
      </rPr>
      <t xml:space="preserve">Análisis OCI: </t>
    </r>
    <r>
      <rPr>
        <sz val="8"/>
        <color theme="1"/>
        <rFont val="Tahoma"/>
        <family val="2"/>
      </rPr>
      <t xml:space="preserve">Se adelanta la verificación de los soportes remitidos evidenciando que el área adelanta la verificación de las planillas en el formato "Control diario de planillas"; sin embargo, al adelantar la comparación con los soportes de ejecución entregados de manera aleatoria, se observaron inconsistencias [ejemplo: Planillas 1275 - 2032 - 1278 - 0634] en las planillas al no existir relación de modificaciones y/o cambios de planillas en el cuadro indicado. 
Teniendo en cuenta lo anterior, se califica la acción </t>
    </r>
    <r>
      <rPr>
        <b/>
        <sz val="8"/>
        <color theme="1"/>
        <rFont val="Tahoma"/>
        <family val="2"/>
      </rPr>
      <t>"En Proceso"</t>
    </r>
    <r>
      <rPr>
        <sz val="8"/>
        <color theme="1"/>
        <rFont val="Tahoma"/>
        <family val="2"/>
      </rPr>
      <t xml:space="preserve"> y se recomienda adelantar los ajustes a que haya lugar teniendo en cuenta la fecha de terminación formulada para el 24-08-2021.</t>
    </r>
  </si>
  <si>
    <r>
      <t xml:space="preserve">Reporte Producción: </t>
    </r>
    <r>
      <rPr>
        <sz val="8"/>
        <color theme="1"/>
        <rFont val="Tahoma"/>
        <family val="2"/>
      </rPr>
      <t xml:space="preserve">Se realizó la revisión de los lineamientos de transporte, una vez estén se realizara la socialización.
</t>
    </r>
    <r>
      <rPr>
        <b/>
        <sz val="8"/>
        <color theme="1"/>
        <rFont val="Tahoma"/>
        <family val="2"/>
      </rPr>
      <t xml:space="preserve">Análisis OCI: </t>
    </r>
    <r>
      <rPr>
        <sz val="8"/>
        <color theme="1"/>
        <rFont val="Tahoma"/>
        <family val="2"/>
      </rPr>
      <t xml:space="preserve">Se observa correo de revisión de los lineamientos de transporte de Capital por parte de la Coordinación de Producción y posterior remisión el 16 de abril a la empresa contratada AS TRANSPORTES y colaboradores que hacen parte de la Dirección Operativa de los memorandos 383 y 384 de 2021. Así mismo, se adelanta la entrega del Comunicado Interno No.16 del 29 de abril de 2021 en el que socializan dichos lineamientos al interior del Canal. 
Teniendo en cuenta lo anterior, así como la fecha de ejecución programada se califica la acción </t>
    </r>
    <r>
      <rPr>
        <b/>
        <sz val="8"/>
        <color theme="1"/>
        <rFont val="Tahoma"/>
        <family val="2"/>
      </rPr>
      <t xml:space="preserve">"En Proceso". </t>
    </r>
  </si>
  <si>
    <r>
      <rPr>
        <b/>
        <sz val="8"/>
        <color theme="1"/>
        <rFont val="Tahoma"/>
        <family val="2"/>
      </rPr>
      <t xml:space="preserve">Reporte Jurídica: </t>
    </r>
    <r>
      <rPr>
        <sz val="8"/>
        <color theme="1"/>
        <rFont val="Tahoma"/>
        <family val="2"/>
      </rPr>
      <t xml:space="preserve">No se cuenta con el informe elaborado pero con ocasión a la necesidad de realizar las liquidaciones, se está realizando actualmente un plan de choque para efectos de liquidar los contratos donde la entidad tiene tal obligación.
</t>
    </r>
    <r>
      <rPr>
        <b/>
        <sz val="8"/>
        <color theme="1"/>
        <rFont val="Tahoma"/>
        <family val="2"/>
      </rPr>
      <t xml:space="preserve">Análisis OCI: </t>
    </r>
    <r>
      <rPr>
        <sz val="8"/>
        <color theme="1"/>
        <rFont val="Tahoma"/>
        <family val="2"/>
      </rPr>
      <t xml:space="preserve">Se recomienda al área tener presente la fecha de terminación de la acción formulada que se cumple el día 24 de agosto de 2021. Por lo anterior se califica </t>
    </r>
    <r>
      <rPr>
        <b/>
        <sz val="8"/>
        <color theme="1"/>
        <rFont val="Tahoma"/>
        <family val="2"/>
      </rPr>
      <t xml:space="preserve">"En Proceso". </t>
    </r>
    <r>
      <rPr>
        <sz val="8"/>
        <color theme="1"/>
        <rFont val="Tahoma"/>
        <family val="2"/>
      </rPr>
      <t xml:space="preserve">Para futuros seguimientos se solicita sean remitidos todos los soportes correspondientes y se cuenten con los permisos necesarios para la revisión. </t>
    </r>
  </si>
  <si>
    <r>
      <rPr>
        <b/>
        <sz val="8"/>
        <color theme="1"/>
        <rFont val="Tahoma"/>
        <family val="2"/>
      </rPr>
      <t xml:space="preserve">Reporte Comercialización: </t>
    </r>
    <r>
      <rPr>
        <sz val="8"/>
        <color theme="1"/>
        <rFont val="Tahoma"/>
        <family val="2"/>
      </rPr>
      <t xml:space="preserve">Se cuenta con tres mecanismos implementados:
1. MCOM-FT-026 actas de entrega
2. MCOM-FT-031 LISTA CHEQUEO CUMPLIMIENTO REQUISITOS CONTRACTUALES
3. Correos electrónicos de aceptación por parte del cliente
Se relacionan los soportes de diligenciados en el periodo comprendido entre enero y marzo de 2021
</t>
    </r>
    <r>
      <rPr>
        <b/>
        <sz val="8"/>
        <color theme="1"/>
        <rFont val="Tahoma"/>
        <family val="2"/>
      </rPr>
      <t xml:space="preserve">Análisis OCI: </t>
    </r>
    <r>
      <rPr>
        <sz val="8"/>
        <color theme="1"/>
        <rFont val="Tahoma"/>
        <family val="2"/>
      </rPr>
      <t xml:space="preserve">De conformidad con el reporte y los soportes remitidos es pertinente reiterar en su totalidad el anterior seguimiento hecho por esta oficina: 
Así mismo, es importante tener en cuenta que la acción formulada corresponde a: </t>
    </r>
    <r>
      <rPr>
        <b/>
        <sz val="8"/>
        <color theme="1"/>
        <rFont val="Tahoma"/>
        <family val="2"/>
      </rPr>
      <t>“Realizar la revisión y/o actualización de las herramientas actuales empleadas para el control de los operadores logísticos y solicitar el diligenciamiento de dichas herramientas y/o suministro de información al supervisor del contrato con base en el mecanismo de control diseñado</t>
    </r>
    <r>
      <rPr>
        <sz val="8"/>
        <color theme="1"/>
        <rFont val="Tahoma"/>
        <family val="2"/>
      </rPr>
      <t>” (Negrilla fuera de texto), razón por la cual se debe allegar soportes que evidencien la revisión y/o actualización de la herramienta (Actas, correos, entre otros) que se hayan adelantado con fecha posterior al 1 de septiembre, debido a que la acción se formula con inicio de dicha fecha.
De conformidad con lo anterior, se reconocen los avances en la implementación de la herramienta, pero dado a que no se remiten soportes que permitan evidenciar el cumplimiento de lo formulado, se califica la acción "</t>
    </r>
    <r>
      <rPr>
        <b/>
        <sz val="8"/>
        <color theme="1"/>
        <rFont val="Tahoma"/>
        <family val="2"/>
      </rPr>
      <t>En Proceso</t>
    </r>
    <r>
      <rPr>
        <sz val="8"/>
        <color theme="1"/>
        <rFont val="Tahoma"/>
        <family val="2"/>
      </rPr>
      <t xml:space="preserve">" y se recomienda al área adelantar las acciones pertinentes teniendo en cuenta las fechas determinadas para ello. </t>
    </r>
  </si>
  <si>
    <r>
      <rPr>
        <b/>
        <sz val="8"/>
        <color theme="1"/>
        <rFont val="Tahoma"/>
        <family val="2"/>
      </rPr>
      <t xml:space="preserve">Reporte Jurídica: </t>
    </r>
    <r>
      <rPr>
        <sz val="8"/>
        <color theme="1"/>
        <rFont val="Tahoma"/>
        <family val="2"/>
      </rPr>
      <t xml:space="preserve">No se cuenta con el informe elaborado pero con ocasión a la necesidad de realizar las liquidaciones, se está realizando actualmente un plan de choque para efectos de liquidar los contratos donde la entidad tiene tal obligación.
</t>
    </r>
    <r>
      <rPr>
        <b/>
        <sz val="8"/>
        <color theme="1"/>
        <rFont val="Tahoma"/>
        <family val="2"/>
      </rPr>
      <t xml:space="preserve">Análisis OCI: </t>
    </r>
    <r>
      <rPr>
        <sz val="8"/>
        <color theme="1"/>
        <rFont val="Tahoma"/>
        <family val="2"/>
      </rPr>
      <t>Se recomienda al área tener presente la fecha de terminación de la acción formulada que se cumple el día 24 de agosto de 2021. Por lo anterior se califica "</t>
    </r>
    <r>
      <rPr>
        <b/>
        <sz val="8"/>
        <color theme="1"/>
        <rFont val="Tahoma"/>
        <family val="2"/>
      </rPr>
      <t xml:space="preserve">Sin iniciar". </t>
    </r>
    <r>
      <rPr>
        <sz val="8"/>
        <color theme="1"/>
        <rFont val="Tahoma"/>
        <family val="2"/>
      </rPr>
      <t xml:space="preserve">Para futuros seguimientos se solicita sean remitidos todos los soportes correspondientes y se cuenten con los permisos necesarios para la revisión. Igualmente se informa al área que de considerar necesaria modificar la acción, se debe informar con antelación para adelantar el tramite correspondiente ante el organismo de control  </t>
    </r>
  </si>
  <si>
    <r>
      <rPr>
        <b/>
        <sz val="8"/>
        <color theme="1"/>
        <rFont val="Tahoma"/>
        <family val="2"/>
      </rPr>
      <t xml:space="preserve">Reporte Comercialización: </t>
    </r>
    <r>
      <rPr>
        <sz val="8"/>
        <color theme="1"/>
        <rFont val="Tahoma"/>
        <family val="2"/>
      </rPr>
      <t xml:space="preserve">Se cuenta con tres mecanismos implementados:
1. MCOM-FT-026 actas de entrega
2. MCOM-FT-031 LISTA CHEQUEO CUMPLIMIENTO REQUISITOS CONTRACTUALES
3. Correos electrónicos de aceptación por parte del cliente
Se relacionan los soportes de diligenciados en el periodo comprendido entre enero y marzo de 2021
</t>
    </r>
    <r>
      <rPr>
        <b/>
        <sz val="8"/>
        <color theme="1"/>
        <rFont val="Tahoma"/>
        <family val="2"/>
      </rPr>
      <t xml:space="preserve">Análisis OCI: </t>
    </r>
    <r>
      <rPr>
        <sz val="8"/>
        <color theme="1"/>
        <rFont val="Tahoma"/>
        <family val="2"/>
      </rPr>
      <t>De conformidad con el reporte y los soportes remitidos es pertinente reiterar en su totalidad el anterior seguimiento hecho por esta oficina: 
Así mismo, es importante tener en cuenta que la acción formulada corresponde a: “</t>
    </r>
    <r>
      <rPr>
        <b/>
        <sz val="8"/>
        <color theme="1"/>
        <rFont val="Tahoma"/>
        <family val="2"/>
      </rPr>
      <t>Realizar la revisión y/o actualización de las herramientas actuales empleadas para el control de los operadores logísticos y solicitar el diligenciamiento de dichas herramientas y/o suministro de información al supervisor del contrato con base en el mecanismo de control diseñado</t>
    </r>
    <r>
      <rPr>
        <sz val="8"/>
        <color theme="1"/>
        <rFont val="Tahoma"/>
        <family val="2"/>
      </rPr>
      <t>” (Negrilla fuera de texto), razón por la cual se debe allegar soportes que evidencien la revisión y/o actualización de la herramienta (Actas, correos, entre otros) que se hayan adelantado con fecha posterior al 1 de septiembre, debido a que la acción se formula con inicio de dicha fecha.
De conformidad con lo anterior, se reconocen los avances en la implementación de la herramienta, pero dado a que no se remiten soportes que permitan evidenciar el cumplimiento de lo formulado, se califica la acción "</t>
    </r>
    <r>
      <rPr>
        <b/>
        <sz val="8"/>
        <color theme="1"/>
        <rFont val="Tahoma"/>
        <family val="2"/>
      </rPr>
      <t>En Proceso</t>
    </r>
    <r>
      <rPr>
        <sz val="8"/>
        <color theme="1"/>
        <rFont val="Tahoma"/>
        <family val="2"/>
      </rPr>
      <t xml:space="preserve">" y se recomienda al área adelantar las acciones pertinentes teniendo en cuenta las fechas determinadas para ello. </t>
    </r>
  </si>
  <si>
    <r>
      <t xml:space="preserve">Reporte Planeación: </t>
    </r>
    <r>
      <rPr>
        <sz val="8"/>
        <color theme="1"/>
        <rFont val="Tahoma"/>
        <family val="2"/>
      </rPr>
      <t xml:space="preserve">Se han realizado los seguimientos mensuales correspondientes al primer cuatrimestre del año, analizando el nivel de avances y los comportamientos de desarrollo del proyecto, en la plataforma SPI del DNP, como insumo para la información que se reporta trimestralmente en el sistema SEGPLAN.
</t>
    </r>
    <r>
      <rPr>
        <b/>
        <sz val="8"/>
        <color theme="1"/>
        <rFont val="Tahoma"/>
        <family val="2"/>
      </rPr>
      <t xml:space="preserve">Reporte S. Administrativos: </t>
    </r>
    <r>
      <rPr>
        <sz val="8"/>
        <color theme="1"/>
        <rFont val="Tahoma"/>
        <family val="2"/>
      </rPr>
      <t xml:space="preserve">No remiten ninguna información.
</t>
    </r>
    <r>
      <rPr>
        <b/>
        <sz val="8"/>
        <color theme="1"/>
        <rFont val="Tahoma"/>
        <family val="2"/>
      </rPr>
      <t xml:space="preserve">Análisis OCI: </t>
    </r>
    <r>
      <rPr>
        <sz val="8"/>
        <color theme="1"/>
        <rFont val="Tahoma"/>
        <family val="2"/>
      </rPr>
      <t xml:space="preserve">Se procede a la verificación de los soportes remitidos observando la información entregada por el área de planeación donde se evidencia que se ha adelantado el reporte mensual (de enero a abril de 2021) de la ejecución de los proyectos 7505 y 7511 en la plataforma SPI.  Sin embargo, no es claro  si la manera en cómo se está informando el avance a los líderes de proceso se realiza solo enviando copia del cargue de la información al SPI, a través de reuniones mensuales, o alguna otra actividad, y es importante detallarlo ya que ello permite tomar de acciones preventivas por parte de los líderes de los proyectos. Tampoco se reportó ninguna información de parte del área de servicios administrativos como corresponsables del cumplimiento de la acción.
Teniendo en cuenta lo anterior, así como la fecha de terminación establecida se califica la acción </t>
    </r>
    <r>
      <rPr>
        <b/>
        <sz val="8"/>
        <color theme="1"/>
        <rFont val="Tahoma"/>
        <family val="2"/>
      </rPr>
      <t>"En Proceso"</t>
    </r>
    <r>
      <rPr>
        <sz val="8"/>
        <color theme="1"/>
        <rFont val="Tahoma"/>
        <family val="2"/>
      </rPr>
      <t xml:space="preserve"> y se recomienda a los responsables dar continuidad con la ejecución de lo formulado y evidencia de las actividades estipuladas por las áreas.</t>
    </r>
  </si>
  <si>
    <t>RESUMEN PRIMER SEGUIMIENTO 2021</t>
  </si>
  <si>
    <r>
      <t xml:space="preserve">Reporte Producción: </t>
    </r>
    <r>
      <rPr>
        <sz val="8"/>
        <color theme="1"/>
        <rFont val="Tahoma"/>
        <family val="2"/>
      </rPr>
      <t xml:space="preserve">Se realizó la revisión de los lineamientos de transporte.
</t>
    </r>
    <r>
      <rPr>
        <b/>
        <sz val="8"/>
        <color theme="1"/>
        <rFont val="Tahoma"/>
        <family val="2"/>
      </rPr>
      <t xml:space="preserve">Análisis OCI: </t>
    </r>
    <r>
      <rPr>
        <sz val="8"/>
        <color theme="1"/>
        <rFont val="Tahoma"/>
        <family val="2"/>
      </rPr>
      <t xml:space="preserve">Revisados los soportes entregados se evidencia que se remiten por parte del área los entregados en el primer seguimiento adelantado, sin evidenciar soportes adicionales de revisión y socialización durante el segundo cuatrimestre de la vigencia 2021. Sin embargo, teniendo en cuenta que se adelantó la socialización de los memorandos 383 y 384, al igual que el Comunicado Interno del 29 de abril, se califica la acción como </t>
    </r>
    <r>
      <rPr>
        <b/>
        <sz val="8"/>
        <color theme="1"/>
        <rFont val="Tahoma"/>
        <family val="2"/>
      </rPr>
      <t>"Terminada"</t>
    </r>
    <r>
      <rPr>
        <sz val="8"/>
        <color theme="1"/>
        <rFont val="Tahoma"/>
        <family val="2"/>
      </rPr>
      <t xml:space="preserve"> con estado </t>
    </r>
    <r>
      <rPr>
        <b/>
        <sz val="8"/>
        <color theme="1"/>
        <rFont val="Tahoma"/>
        <family val="2"/>
      </rPr>
      <t>"Abierta"</t>
    </r>
    <r>
      <rPr>
        <sz val="8"/>
        <color theme="1"/>
        <rFont val="Tahoma"/>
        <family val="2"/>
      </rPr>
      <t xml:space="preserve"> de manera que se adelante la revisión y socialización de nuevos lineamientos que surjan, teniendo en cuenta las dinámicas de contratación de la organización. </t>
    </r>
  </si>
  <si>
    <r>
      <rPr>
        <b/>
        <sz val="8"/>
        <rFont val="Tahoma"/>
        <family val="2"/>
      </rPr>
      <t>Análisis OCI:</t>
    </r>
    <r>
      <rPr>
        <sz val="8"/>
        <rFont val="Tahoma"/>
        <family val="2"/>
      </rPr>
      <t xml:space="preserve"> El formato proforma de notas esta en proceso de actualización teniendo en cuenta lo indicado por la CGN en la resolución 193 de 2020.  Sin embargo, las notas y revelaciones correspondientes al año 2020 fueron elaboradas con base a las plantillas sugeridas por la CGN.
Por lo anterior, se continúa calificando como</t>
    </r>
    <r>
      <rPr>
        <b/>
        <sz val="8"/>
        <rFont val="Tahoma"/>
        <family val="2"/>
      </rPr>
      <t xml:space="preserve"> "Incumplida". </t>
    </r>
  </si>
  <si>
    <r>
      <t xml:space="preserve">Reporte Planeación: </t>
    </r>
    <r>
      <rPr>
        <sz val="8"/>
        <color theme="1"/>
        <rFont val="Tahoma"/>
        <family val="2"/>
      </rPr>
      <t xml:space="preserve">Durante el segundo cuatrimestre se llevaron a cabo seguimientos a le ejecución de los proyectos de inversión en el aplicativo SPI cuyo insumo contribuye en el reporte de información en el sistema SEGPLAN, esto permite validar información y reducir el riesgos de inconsistencia en los reportes realizados.
</t>
    </r>
    <r>
      <rPr>
        <b/>
        <sz val="8"/>
        <color theme="1"/>
        <rFont val="Tahoma"/>
        <family val="2"/>
      </rPr>
      <t xml:space="preserve">Análisis OCI: </t>
    </r>
    <r>
      <rPr>
        <sz val="8"/>
        <color theme="1"/>
        <rFont val="Tahoma"/>
        <family val="2"/>
      </rPr>
      <t xml:space="preserve">Se procede a la verificación de los soportes remitidos, observando la información entregada por el área de planeación donde se evidencia que se ha adelantado el reporte mensual para el segundo cuatrimestre del año sobre la ejecución de los proyectos 7505 y 7511 en el aplicativo SPI, para evitar inconsistencias con el reporte que se realiza en SEGPLAN.  
A la fecha se han realizado 11 reportes, falta el reporte del mes 12 (septiembre) para dar por terminada la acción, sin embargo, dado que la matriz toma como referencia de fecha de terminación el 24 de agosto de 2021  la acción se  califica automáticamente  como </t>
    </r>
    <r>
      <rPr>
        <b/>
        <sz val="8"/>
        <color theme="1"/>
        <rFont val="Tahoma"/>
        <family val="2"/>
      </rPr>
      <t>"Incumplida"</t>
    </r>
    <r>
      <rPr>
        <sz val="8"/>
        <color theme="1"/>
        <rFont val="Tahoma"/>
        <family val="2"/>
      </rPr>
      <t>, pero la acción se está ejecutando de manera adecuada, y se dará terminación en el próximo seguimiento.</t>
    </r>
  </si>
  <si>
    <r>
      <t xml:space="preserve">Reporte Producción: </t>
    </r>
    <r>
      <rPr>
        <sz val="8"/>
        <color theme="1"/>
        <rFont val="Tahoma"/>
        <family val="2"/>
      </rPr>
      <t>Se realizó la revisión y ajustes de los comprobantes de servicios enviados en el reporte anterior, conforme fue sugerido por control interno en el memorando 621 de 2021. De igual manera se suministra como soporte de la implementación de este plan de mejoramiento los comprobantes de servicios relacionados con el contratado de transporte que se encuentra vigente.</t>
    </r>
    <r>
      <rPr>
        <b/>
        <sz val="8"/>
        <color theme="1"/>
        <rFont val="Tahoma"/>
        <family val="2"/>
      </rPr>
      <t xml:space="preserve">
Análisis OCI: </t>
    </r>
    <r>
      <rPr>
        <sz val="8"/>
        <color theme="1"/>
        <rFont val="Tahoma"/>
        <family val="2"/>
      </rPr>
      <t>se realiza la verificación de los soportes entregados sobre la verificación de las planillas en los enlaces: Contrato 130-2020: https://drive.google.com/drive/u/0/folders/14duqRCBJp2fcGXwk0viAGBxyDmUf691p y Contrato 181-2021: https://drive.google.com/drive/u/0/folders/1FyldQ0Fhw0HRArswroYs4xepPVDuA0SE, las cuales, para el contrato 130 de 2020 - Platino V.I.P se adelantó el cargue de las planillas con visto bueno y para el 181 de 2021 se adjuntan con los certificados de pago para la Subdirección Financiera escaneadas con el visto bueno del área. 
Teniendo en cuenta lo anterior, así como las fechas de terminación establecidas se califica la acción como "</t>
    </r>
    <r>
      <rPr>
        <b/>
        <sz val="8"/>
        <color theme="1"/>
        <rFont val="Tahoma"/>
        <family val="2"/>
      </rPr>
      <t>Terminada</t>
    </r>
    <r>
      <rPr>
        <sz val="8"/>
        <color theme="1"/>
        <rFont val="Tahoma"/>
        <family val="2"/>
      </rPr>
      <t>" con estado "</t>
    </r>
    <r>
      <rPr>
        <b/>
        <sz val="8"/>
        <color theme="1"/>
        <rFont val="Tahoma"/>
        <family val="2"/>
      </rPr>
      <t>Abierta</t>
    </r>
    <r>
      <rPr>
        <sz val="8"/>
        <color theme="1"/>
        <rFont val="Tahoma"/>
        <family val="2"/>
      </rPr>
      <t xml:space="preserve">" con el fin de verificar la continuidad de revisión de las planillas generadas por parte de la Coordinación de Producción para el contrato suscrito para la vigencia 2021. </t>
    </r>
  </si>
  <si>
    <r>
      <t xml:space="preserve">Reporte Producción: </t>
    </r>
    <r>
      <rPr>
        <sz val="8"/>
        <color theme="1"/>
        <rFont val="Tahoma"/>
        <family val="2"/>
      </rPr>
      <t>Se realizó la revisión y ajustes de los comprobantes de servicios enviados en el reporte anterior, conforme fue sugerido por control interno en el memorando 621 de 2021. De igual manera se suministra como soporte de la implementación de este plan de mejoramiento los comprobantes de servicios relacionados con el contratado de transporte que se encuentra vigente.</t>
    </r>
    <r>
      <rPr>
        <b/>
        <sz val="8"/>
        <color theme="1"/>
        <rFont val="Tahoma"/>
        <family val="2"/>
      </rPr>
      <t xml:space="preserve">
Análisis OCI: </t>
    </r>
    <r>
      <rPr>
        <sz val="8"/>
        <color theme="1"/>
        <rFont val="Tahoma"/>
        <family val="2"/>
      </rPr>
      <t xml:space="preserve">se realiza la verificación de los soportes entregados sobre la verificación de las planillas en los enlaces: Contrato 130-2020: https://drive.google.com/drive/u/0/folders/14duqRCBJp2fcGXwk0viAGBxyDmUf691p y Contrato 181-2021: https://drive.google.com/drive/u/0/folders/1FyldQ0Fhw0HRArswroYs4xepPVDuA0SE, las cuales, para el contrato 130 de 2020 - Platino V.I.P se adelantó el cargue de las planillas con visto bueno y para el 181 de 2021 se adjuntan con los certificados de pago para la Subdirección Financiera escaneadas con el visto bueno del área. </t>
    </r>
    <r>
      <rPr>
        <b/>
        <sz val="8"/>
        <color theme="1"/>
        <rFont val="Tahoma"/>
        <family val="2"/>
      </rPr>
      <t xml:space="preserve">
</t>
    </r>
    <r>
      <rPr>
        <sz val="8"/>
        <color theme="1"/>
        <rFont val="Tahoma"/>
        <family val="2"/>
      </rPr>
      <t>Teniendo en cuenta lo anterior, así como las fechas de terminación establecidas se califica la acción como</t>
    </r>
    <r>
      <rPr>
        <b/>
        <sz val="8"/>
        <color theme="1"/>
        <rFont val="Tahoma"/>
        <family val="2"/>
      </rPr>
      <t xml:space="preserve"> "Terminada"</t>
    </r>
    <r>
      <rPr>
        <sz val="8"/>
        <color theme="1"/>
        <rFont val="Tahoma"/>
        <family val="2"/>
      </rPr>
      <t xml:space="preserve"> con estado "</t>
    </r>
    <r>
      <rPr>
        <b/>
        <sz val="8"/>
        <color theme="1"/>
        <rFont val="Tahoma"/>
        <family val="2"/>
      </rPr>
      <t>Abierta</t>
    </r>
    <r>
      <rPr>
        <sz val="8"/>
        <color theme="1"/>
        <rFont val="Tahoma"/>
        <family val="2"/>
      </rPr>
      <t xml:space="preserve">" con el fin de verificar la continuidad de revisión de las planillas generadas por parte de la Coordinación de Producción para el contrato suscrito para la vigencia 2021. </t>
    </r>
  </si>
  <si>
    <r>
      <t xml:space="preserve">Análisis OCI: </t>
    </r>
    <r>
      <rPr>
        <sz val="8"/>
        <color theme="1"/>
        <rFont val="Tahoma"/>
        <family val="2"/>
      </rPr>
      <t>En atención a todo el contexto y devenir en el cumplimiento de esta acción que esta formulada desde hace dos vigencias es pertinente dejar señalado que desde la Coordinación Jurídica se han adelantado actividades y gestiones encaminadas a dar cumplimiento a la acción de mejora. De igual manera se presento ante la Contraloría de Bogotá solicitud de modificación de la misma, pero con ocasión de un error de digitación en el correo de correspondencia por el cual el ente de control recibe  las comunicaciones exteriores no fue posible obtener la autorización de modificación. Aun a pesar que el Director Sectorial - Cultura recibió el mismo correo y otorgo el permiso. 
Se sugiere enfáticamente al área y al líder del proceso de gestión jurídica y contractual, tomar las medidas correspondientes y pertinentes para dar cumplimiento a las actividades formuladas para la vigencia 2021. Sobre todo contar con los informes debidamente radicados ante Secretaria General y Gerencia General. Ya que la modificación estaba enfocada a ampliar el plazo de la acción no ha cambiar lo formulado inicialmente. 
No obstante lo anterior y debido a la falta de reporte con soportes, se califica con la alerta</t>
    </r>
    <r>
      <rPr>
        <b/>
        <sz val="8"/>
        <color theme="1"/>
        <rFont val="Tahoma"/>
        <family val="2"/>
      </rPr>
      <t xml:space="preserve"> "INCUMPLIDA".</t>
    </r>
  </si>
  <si>
    <r>
      <rPr>
        <b/>
        <sz val="8"/>
        <color theme="1"/>
        <rFont val="Tahoma"/>
        <family val="2"/>
      </rPr>
      <t xml:space="preserve">Reporte Comercialización: </t>
    </r>
    <r>
      <rPr>
        <sz val="8"/>
        <color theme="1"/>
        <rFont val="Tahoma"/>
        <family val="2"/>
      </rPr>
      <t xml:space="preserve">Las herramientas empleadas para dar cursos a este hallazgo son:
1.MCOM-FT-026 Acta de entrega
2.MCOM-FT-026 Lista de chequeo cumplimiento requisitos contractuales
3.MCOM-FT-021 Reporte personal operativo logístico
De acuerdo con el acta de reunión realizada en el mes de enero de 2021 con Diana Diaz se realizó la revisión y consolidación del estado de la documentación del proceso, allí se relaciona como el formato MCOM-FT-026 Acta de entrega fue analizado por el equipo en 2020 y que no se identificaron ajustes. Así mismo se realizó la revisión en el primer semestre de 2021 sobre el estado de los documentos con cierre a 31 de diciembre y revisión realizada a 29 de junio de 2021, se anexan actas de la revisión realizada.
</t>
    </r>
    <r>
      <rPr>
        <b/>
        <sz val="8"/>
        <color theme="1"/>
        <rFont val="Tahoma"/>
        <family val="2"/>
      </rPr>
      <t xml:space="preserve">Análisis OCI: </t>
    </r>
    <r>
      <rPr>
        <sz val="8"/>
        <color theme="1"/>
        <rFont val="Tahoma"/>
        <family val="2"/>
      </rPr>
      <t xml:space="preserve"> Según el reporte y los documentos presentados por el área se concluye que se adelanto la revisión contemplada en la acción formulada. Sin embargo, no hay soporte de la segunda parte de la acción establecida es decir: " </t>
    </r>
    <r>
      <rPr>
        <i/>
        <sz val="8"/>
        <color theme="1"/>
        <rFont val="Tahoma"/>
        <family val="2"/>
      </rPr>
      <t xml:space="preserve">solicitar el diligenciamientos de dichas herramientas y/o suministro de información al supervisor del contrato con base en el mecanismo de control diseñado"- </t>
    </r>
    <r>
      <rPr>
        <sz val="8"/>
        <color theme="1"/>
        <rFont val="Tahoma"/>
        <family val="2"/>
      </rPr>
      <t xml:space="preserve">Por lo anterior se califica la acción </t>
    </r>
    <r>
      <rPr>
        <b/>
        <sz val="8"/>
        <color theme="1"/>
        <rFont val="Tahoma"/>
        <family val="2"/>
      </rPr>
      <t xml:space="preserve">"Terminada Extemporánea" </t>
    </r>
    <r>
      <rPr>
        <sz val="8"/>
        <color theme="1"/>
        <rFont val="Tahoma"/>
        <family val="2"/>
      </rPr>
      <t xml:space="preserve">pero se insta al área a que asegure contar con todos los soportes correspondientes al cumplimiento de la acción. </t>
    </r>
  </si>
  <si>
    <t>Fecha seguimiento</t>
  </si>
  <si>
    <t>Análisis - Seguimiento OCI</t>
  </si>
  <si>
    <t>% avance en ejecución de la meta</t>
  </si>
  <si>
    <t>Alerta</t>
  </si>
  <si>
    <t>Estado</t>
  </si>
  <si>
    <t>Auditor que realizó el seguimiento</t>
  </si>
  <si>
    <t>Evidencias o soportes ejecución acción de mejora</t>
  </si>
  <si>
    <t>Actividades realizadas  a la fecha</t>
  </si>
  <si>
    <t>Fechas (previas al seguimiento)</t>
  </si>
  <si>
    <t>Fechas (seguimiento vigente)</t>
  </si>
  <si>
    <t>(Información del análisis adelantado por el auditor que realizó el seguimiento - OCI)</t>
  </si>
  <si>
    <t>(Nombre)</t>
  </si>
  <si>
    <t>TERCER SEGUIMIENTO DE 2021</t>
  </si>
  <si>
    <t>VERSIÓN: 10</t>
  </si>
  <si>
    <t>FECHA DE APROBACIÓN: 19/10/2021</t>
  </si>
  <si>
    <t>SEGUIMIENTO PLAN DE MEJORAMIENTO</t>
  </si>
  <si>
    <t>RESUMEN SEGUNDO SEGUIMIENTO 2021</t>
  </si>
  <si>
    <t>Informe Final Auditoría de Regularidad PAD 2021</t>
  </si>
  <si>
    <t>3.2.1.1.1</t>
  </si>
  <si>
    <t>3.2.4.1</t>
  </si>
  <si>
    <t>3.2.4.2</t>
  </si>
  <si>
    <t>3.3.3.1.2</t>
  </si>
  <si>
    <t>3.3.3.1.3</t>
  </si>
  <si>
    <t>3.3.3.2.1</t>
  </si>
  <si>
    <t>4.2.1</t>
  </si>
  <si>
    <t>En el proceso de armonización entre los planes de desarrollo producto del cambio de gobierno se estableció la meta de cumplimiento para toda la vigencia sin tener en cuenta el horizonte del proyecto evaluado.</t>
  </si>
  <si>
    <t>Diferencias entre la apropiación inicial de los rubros presupuestales frente a la Resolución de Liquidación del Presupuesto.</t>
  </si>
  <si>
    <t>Falta de soportes del documento electrónico CBN-1093 Modificaciones Presupuestales en SIVICOF</t>
  </si>
  <si>
    <t>Revisar la programación de metas del SEGPLAN para analizar su cumplimiento dentro del horizonte del proyecto.</t>
  </si>
  <si>
    <t xml:space="preserve">Emitir y socializar Circular dirigida a todos los servidores de la Entidad  para recordar el deber de publicar  la documentación originada con ocasión  de  la realización de los procesos contractuales y referenciar los documentos que deben ser publicados en cada etapa del contrato de conformidad con los lineamientos internos.  </t>
  </si>
  <si>
    <t>Realizar conciliación de la apropiación presupuestal inicial comparada con la resolución de liquidación del presupuesto verificando el código, el nombre del rubro y el valor.</t>
  </si>
  <si>
    <t>Elaborar cronograma de modificaciones presupuestales que requieran aprobación del CONFIS.</t>
  </si>
  <si>
    <t>Hallazgo administrativo con presunta incidencia disciplinaria por baja ejecución de la Meta No. 10 del Proyecto 80 “Modernización institucional”, e incumplimiento en la implementación del MIPG según lo estipulado en el Decreto Distrital 591 de 2018, como consecuencia de una deficiente planeación.</t>
  </si>
  <si>
    <t>Hallazgo administrativo con presunta incidencia disciplinaria por no publicar o publicar extemporáneamente los documentos de los contratos N° 798 de 2019 y N°102 de 2020 en el SECOP.</t>
  </si>
  <si>
    <t>Hallazgo administrativo o con presunta incidencia disciplinaria por falta de cumplimiento en la ejecución de las metas programadas tanto en magnitud frente a las meta s plan, como en recursos asignados . Suspensión de metas sin justificación alguna.</t>
  </si>
  <si>
    <t>Hallazgo administrativo con presunta incidencia disciplinaria por no publicar información de las fases precontractual, contractual y postcontractual del contrato N° 470 de 2020.</t>
  </si>
  <si>
    <t>Hallazgo administrativo por inconsistencias presentadas en los rubros presupuestales de los informes mensuales de ejecución presupuestal de ingresos al compararlos con la resolución de liquidación del presupuesto de Canal Capital.</t>
  </si>
  <si>
    <t>Hallazgo administrativo, por no registrar la reducción al presupuesto de rentas e ingresos en el mes de diciembre de 2020 de Canal Capital.</t>
  </si>
  <si>
    <t xml:space="preserve">Hallazgo administrativo por no reportar las modificaciones, traslados, reducciones y adiciones presupuestales en las notas y anexos en el Documento Electrónico CBN–1093, en las cuentas mensuales de la vigencia 2020 por el Canal Capital. </t>
  </si>
  <si>
    <t xml:space="preserve">Hallazgo administrativo con presunta incidencia disciplinaria por no publicar en SECOP II, en término los documentos que integran las etapas precontractual, contractual y post contractual de los contratos 0123–2020, 0136-2020, 0141–2020 y 0326-2020, que conforman el DPC 1094 de 2020. </t>
  </si>
  <si>
    <t xml:space="preserve">Metas de los proyectos de inversión revisadas / Total de metas en los proyectos de inversión </t>
  </si>
  <si>
    <t>Número de conciliaciones de presupuesto realizadas / 1</t>
  </si>
  <si>
    <t>Cronograma realizado y socializado / 1</t>
  </si>
  <si>
    <t>Número de reportes CBN-1093 / 11</t>
  </si>
  <si>
    <r>
      <t xml:space="preserve">1. </t>
    </r>
    <r>
      <rPr>
        <sz val="8"/>
        <color theme="1"/>
        <rFont val="Tahoma"/>
        <family val="2"/>
      </rPr>
      <t xml:space="preserve">Soporte de la información diligenciada:
</t>
    </r>
    <r>
      <rPr>
        <u/>
        <sz val="8"/>
        <color rgb="FF1155CC"/>
        <rFont val="Tahoma"/>
        <family val="2"/>
      </rPr>
      <t>https://drive.google.com/drive/u/2/folders/1FV7Z9beCM1_zJMcA35K_ba8x3dbhpNYh</t>
    </r>
  </si>
  <si>
    <t>Se dio cumplimiento a lo formulado en el Plan de Mejoramiento.</t>
  </si>
  <si>
    <t>No se cuenta con soportes para el presente seguimiento.</t>
  </si>
  <si>
    <r>
      <t xml:space="preserve">Reporte Planeación: </t>
    </r>
    <r>
      <rPr>
        <sz val="8"/>
        <color theme="1"/>
        <rFont val="Tahoma"/>
        <family val="2"/>
      </rPr>
      <t xml:space="preserve">No aplica, esta acción ya está cumplida
</t>
    </r>
    <r>
      <rPr>
        <b/>
        <sz val="8"/>
        <color theme="1"/>
        <rFont val="Tahoma"/>
        <family val="2"/>
      </rPr>
      <t xml:space="preserve">Análisis OCI: </t>
    </r>
    <r>
      <rPr>
        <sz val="8"/>
        <color theme="1"/>
        <rFont val="Tahoma"/>
        <family val="2"/>
      </rPr>
      <t xml:space="preserve">Teniendo en cuenta, los acuerdos establecidos con el área y los reportes remitidos en los seguimientos anteriores se califica como </t>
    </r>
    <r>
      <rPr>
        <b/>
        <sz val="8"/>
        <color theme="1"/>
        <rFont val="Tahoma"/>
        <family val="2"/>
      </rPr>
      <t xml:space="preserve">"Terminada" </t>
    </r>
    <r>
      <rPr>
        <sz val="8"/>
        <color theme="1"/>
        <rFont val="Tahoma"/>
        <family val="2"/>
      </rPr>
      <t xml:space="preserve">con estado </t>
    </r>
    <r>
      <rPr>
        <b/>
        <sz val="8"/>
        <color theme="1"/>
        <rFont val="Tahoma"/>
        <family val="2"/>
      </rPr>
      <t>"cerrada".</t>
    </r>
  </si>
  <si>
    <t xml:space="preserve">1. Hallazgo 3.1.3.1 comprobantes de servicio
2. INFORME FINAL DE AUDITORÍA DE REGULARIDAD CANAL CAPITAL CÓDIGO AUDITORÍA No. 7 DICIEMBRE DE 2021
</t>
  </si>
  <si>
    <r>
      <t xml:space="preserve">Reporte C. Producción: </t>
    </r>
    <r>
      <rPr>
        <sz val="8"/>
        <color theme="1"/>
        <rFont val="Tahoma"/>
        <family val="2"/>
      </rPr>
      <t xml:space="preserve">Se suministra como soporte de la implementación de este plan de mejoramiento los comprobantes de servicios relacionados con el contratado de transporte que se encontraban vigentes a lo largo del 2021.
</t>
    </r>
    <r>
      <rPr>
        <b/>
        <sz val="8"/>
        <color theme="1"/>
        <rFont val="Tahoma"/>
        <family val="2"/>
      </rPr>
      <t xml:space="preserve">Análisis OCI: </t>
    </r>
    <r>
      <rPr>
        <sz val="8"/>
        <color theme="1"/>
        <rFont val="Tahoma"/>
        <family val="2"/>
      </rPr>
      <t xml:space="preserve">Adelantada la verificación de los soportes remitidos de los contratos vigentes de la vigencia 2021 [Contrato 130-2020, Contrato 181-2021 y 610-2021] se evidencia que se da continuidad a la revisión de las planillas generadas de los servicios de transporte por parte del área de Producción y de conformidad con la verificación adelantada durante la auditoría de regularidad de la Contraloría de Bogotá, se califica la acción como </t>
    </r>
    <r>
      <rPr>
        <b/>
        <sz val="8"/>
        <color theme="1"/>
        <rFont val="Tahoma"/>
        <family val="2"/>
      </rPr>
      <t>"Terminada"</t>
    </r>
    <r>
      <rPr>
        <sz val="8"/>
        <color theme="1"/>
        <rFont val="Tahoma"/>
        <family val="2"/>
      </rPr>
      <t xml:space="preserve"> con estado </t>
    </r>
    <r>
      <rPr>
        <b/>
        <sz val="8"/>
        <color theme="1"/>
        <rFont val="Tahoma"/>
        <family val="2"/>
      </rPr>
      <t>"Cerrada"</t>
    </r>
    <r>
      <rPr>
        <sz val="8"/>
        <color theme="1"/>
        <rFont val="Tahoma"/>
        <family val="2"/>
      </rPr>
      <t>.</t>
    </r>
  </si>
  <si>
    <t>1. Hallazgo 3.1.3.1 comprobantes de servicio
2. INFORME FINAL DE AUDITORÍA DE REGULARIDAD CANAL CAPITAL CÓDIGO AUDITORÍA No. 7 DICIEMBRE DE 2021</t>
  </si>
  <si>
    <t>1. Hallazgo 3.1.3.3 Lineamientos de transporte consolidado
2. INFORME FINAL DE AUDITORÍA DE REGULARIDAD CANAL CAPITAL CÓDIGO AUDITORÍA No. 7 DICIEMBRE DE 2021</t>
  </si>
  <si>
    <r>
      <t xml:space="preserve">Reporte C. Producción: </t>
    </r>
    <r>
      <rPr>
        <sz val="8"/>
        <color theme="1"/>
        <rFont val="Tahoma"/>
        <family val="2"/>
      </rPr>
      <t xml:space="preserve">Se realizó la revisión y socialización de los lineamientos de acuerdo con la necesidad y decisiones de la Coordinación de producción.
</t>
    </r>
    <r>
      <rPr>
        <b/>
        <sz val="8"/>
        <color theme="1"/>
        <rFont val="Tahoma"/>
        <family val="2"/>
      </rPr>
      <t xml:space="preserve">Análisis OCI: </t>
    </r>
    <r>
      <rPr>
        <sz val="8"/>
        <color theme="1"/>
        <rFont val="Tahoma"/>
        <family val="2"/>
      </rPr>
      <t xml:space="preserve">Verificados los soportes remitidos por la Coordinación de Producción se observa el acta de reunión del 28 de septiembre de 2021 en la que se define que no hay necesidad de modificar los lineamientos existentes; de igual manera con la verificación adelantada durante la auditoría de regularidad de la Contraloría de Bogotá, se califica la acción como </t>
    </r>
    <r>
      <rPr>
        <b/>
        <sz val="8"/>
        <color theme="1"/>
        <rFont val="Tahoma"/>
        <family val="2"/>
      </rPr>
      <t>"Terminada"</t>
    </r>
    <r>
      <rPr>
        <sz val="8"/>
        <color theme="1"/>
        <rFont val="Tahoma"/>
        <family val="2"/>
      </rPr>
      <t xml:space="preserve"> con estado </t>
    </r>
    <r>
      <rPr>
        <b/>
        <sz val="8"/>
        <color theme="1"/>
        <rFont val="Tahoma"/>
        <family val="2"/>
      </rPr>
      <t>"Cerrada".</t>
    </r>
  </si>
  <si>
    <t>1. Instructivo para la elaboración de las notas y/o revelaciones a los estados financieros código AGFF-CO-IN-004, versión 3 del 23/12/2021.</t>
  </si>
  <si>
    <r>
      <rPr>
        <b/>
        <sz val="8"/>
        <color theme="1"/>
        <rFont val="Tahoma"/>
        <family val="2"/>
      </rPr>
      <t xml:space="preserve">Análisis OCI: </t>
    </r>
    <r>
      <rPr>
        <sz val="8"/>
        <color theme="1"/>
        <rFont val="Tahoma"/>
        <family val="2"/>
      </rPr>
      <t>Se recomienda al área tener presente la fecha de terminación de la acción formulada; teniendo en cuenta que no se adelantó reporte por parte de la Subdirección Financiera, se califica la acción con alerta</t>
    </r>
    <r>
      <rPr>
        <b/>
        <sz val="8"/>
        <color theme="1"/>
        <rFont val="Tahoma"/>
        <family val="2"/>
      </rPr>
      <t xml:space="preserve"> "Sin iniciar"</t>
    </r>
    <r>
      <rPr>
        <sz val="8"/>
        <color theme="1"/>
        <rFont val="Tahoma"/>
        <family val="2"/>
      </rPr>
      <t xml:space="preserve">. Para futuros seguimientos se solicita sean remitidos todos los soportes correspondientes. </t>
    </r>
  </si>
  <si>
    <t>Ficha EBID proyecto7511 con fecha de corte 13 de octubre de 2021 publicada en la página web en el siguiente enlace: https://www.canalcapital.gov.co/sites/default/files/programas-proyectos/ficha-ebi-proyecto-7511-oct-13-2021-v21.pdf</t>
  </si>
  <si>
    <t>Néstor Avella (Pendiente de Evaluación por parte de la Contraloría de Bogotá para su cierre definitivo)</t>
  </si>
  <si>
    <r>
      <rPr>
        <b/>
        <sz val="8"/>
        <color theme="1"/>
        <rFont val="Tahoma"/>
        <family val="2"/>
      </rPr>
      <t>Análisis OCI:</t>
    </r>
    <r>
      <rPr>
        <sz val="8"/>
        <color theme="1"/>
        <rFont val="Tahoma"/>
        <family val="2"/>
      </rPr>
      <t xml:space="preserve"> No se realizó reporte de los avances frente al cumplimiento de la acción, sin embargo en indagaciones adelantadas por el equipo de la Oficina de Control Interno se evidenció avance frente a la gestión de las liquidaciones la coordinación jurídica ha venido adelantando la gestión de las liquidaciones, es así como en 2021 se adelantaron 112 liquidaciones distribuidas de la siguiente manera: 2017:1, 2018:9, 2019:31, 2020;35 y 2021:36, de igual manera se vienen adelantando gestiones para continuar gestionando las liquidaciones que se encuentren gestionadas en el procedimiento.
Sin embargo teniendo en cuenta que no se evidenció la emisión de reportes por parte de la Coordinación Jurídica se califica con la alerta de</t>
    </r>
    <r>
      <rPr>
        <b/>
        <sz val="8"/>
        <color theme="1"/>
        <rFont val="Tahoma"/>
        <family val="2"/>
      </rPr>
      <t xml:space="preserve"> "Incumplida". </t>
    </r>
    <r>
      <rPr>
        <sz val="8"/>
        <color theme="1"/>
        <rFont val="Tahoma"/>
        <family val="2"/>
      </rPr>
      <t xml:space="preserve">Se recuerda al área la importancia del reporte del plan de mejoramiento institucional puesto es revisado por el ente de control en la visita de regularidad. Se recomiendo tomar las medidas que considere pertinente el líder del proceso para evitar la omisión del reporte en el próximo seguimiento. </t>
    </r>
  </si>
  <si>
    <r>
      <t xml:space="preserve">Reporte Planeación:   </t>
    </r>
    <r>
      <rPr>
        <sz val="8"/>
        <color theme="1"/>
        <rFont val="Tahoma"/>
        <family val="2"/>
      </rPr>
      <t xml:space="preserve">Se realizó la revisión y actualización de la ficha EBI actualizando el horizonte del proyecto hasta el año 2021, es preciso aclarar que en la formulación de la ficha, el horizonte del proyecto no se maneja por meses discriminados, sin embargo la programación se contempla hasta la terminación del plan distrital de desarrollo.
</t>
    </r>
    <r>
      <rPr>
        <b/>
        <sz val="8"/>
        <color theme="1"/>
        <rFont val="Tahoma"/>
        <family val="2"/>
      </rPr>
      <t xml:space="preserve">Análisis OCI: </t>
    </r>
    <r>
      <rPr>
        <sz val="8"/>
        <color theme="1"/>
        <rFont val="Tahoma"/>
        <family val="2"/>
      </rPr>
      <t xml:space="preserve">La ficha EBI reportada por el área de Planeación corresponde a la actualización 21 realizada del 13-OCTUBRE-2021, fecha anterior al hallazgo identificado por la Contraloría en Informe Final Auditoría de Regularidad PAD 2021. Por lo cual no se puede adjuntar, como evidencia de una acción correctiva. Por lo anterior, se califica como </t>
    </r>
    <r>
      <rPr>
        <b/>
        <sz val="8"/>
        <color theme="1"/>
        <rFont val="Tahoma"/>
        <family val="2"/>
      </rPr>
      <t>"Sin iniciar".</t>
    </r>
  </si>
  <si>
    <t>Por no publicar o publicar extemporáneamente los documentos relacionados con los procesos contractuales</t>
  </si>
  <si>
    <t>Numero de Actividades formuladas/ número de actividades realizadas</t>
  </si>
  <si>
    <t>No incorporación de la reducción presupuestal aprobada mediante Acuerdo JAR No. 05 de 2020, en el sistema presupuestal BogData</t>
  </si>
  <si>
    <t>Mónica Virgüez</t>
  </si>
  <si>
    <t>Anexar los actos administrativos de modificaciones presupuestales en el documento electrónico CBN-1093.</t>
  </si>
  <si>
    <r>
      <t xml:space="preserve">
</t>
    </r>
    <r>
      <rPr>
        <b/>
        <sz val="8"/>
        <rFont val="Tahoma"/>
        <family val="2"/>
      </rPr>
      <t xml:space="preserve">Reporte Sub Financiera: </t>
    </r>
    <r>
      <rPr>
        <sz val="8"/>
        <rFont val="Tahoma"/>
        <family val="2"/>
      </rPr>
      <t xml:space="preserve">El instructivo para la Elaboración de las Notas y/o revelaciones a los estados financieros fue actualizada el 23 de diciembre de 2021. Las plantillas utilizadas para la elaboración de las notas son las suministradas por la CGN.
</t>
    </r>
    <r>
      <rPr>
        <b/>
        <sz val="8"/>
        <rFont val="Tahoma"/>
        <family val="2"/>
      </rPr>
      <t>Análisis OCI:</t>
    </r>
    <r>
      <rPr>
        <sz val="8"/>
        <rFont val="Tahoma"/>
        <family val="2"/>
      </rPr>
      <t xml:space="preserve"> Se evidenció la expedición del instructivo y su correspondiente publicación en la intranet. Por lo anterior, se califica como </t>
    </r>
    <r>
      <rPr>
        <b/>
        <sz val="8"/>
        <rFont val="Tahoma"/>
        <family val="2"/>
      </rPr>
      <t xml:space="preserve">"Terminada extemporánea". </t>
    </r>
  </si>
  <si>
    <t>Néstor Avella 
(Informe de la Auditoría de Regularidad PAD 2021 Vigencia 2020)</t>
  </si>
  <si>
    <t>Análisis del seguimiento</t>
  </si>
  <si>
    <r>
      <rPr>
        <b/>
        <sz val="8"/>
        <color theme="1"/>
        <rFont val="Tahoma"/>
        <family val="2"/>
      </rPr>
      <t xml:space="preserve">Reporte Comercialización: </t>
    </r>
    <r>
      <rPr>
        <sz val="8"/>
        <color theme="1"/>
        <rFont val="Tahoma"/>
        <family val="2"/>
      </rPr>
      <t xml:space="preserve">Durante el último cuatrimestre del año se realizó el diligenciamiento del formato "MCOM-FT-031 LISTA CHEQUEO CUMPLIMIENTO REQUISITOS CONTRACTUALES" y "MCOM-FT-026 ACTA DE ENTREGA"  asociado al CTO 401 de 2018 del contratista Thunder. 
</t>
    </r>
    <r>
      <rPr>
        <b/>
        <sz val="8"/>
        <color theme="1"/>
        <rFont val="Tahoma"/>
        <family val="2"/>
      </rPr>
      <t xml:space="preserve">Análisis OCI: </t>
    </r>
    <r>
      <rPr>
        <sz val="8"/>
        <color theme="1"/>
        <rFont val="Tahoma"/>
        <family val="2"/>
      </rPr>
      <t xml:space="preserve"> Se mantiene la calificación anterior </t>
    </r>
    <r>
      <rPr>
        <b/>
        <sz val="8"/>
        <color theme="1"/>
        <rFont val="Tahoma"/>
        <family val="2"/>
      </rPr>
      <t>"Terminada Extemporánea"</t>
    </r>
    <r>
      <rPr>
        <sz val="8"/>
        <color theme="1"/>
        <rFont val="Tahoma"/>
        <family val="2"/>
      </rPr>
      <t xml:space="preserve">. De acuerdo al reporte se mantiene la acción para el seguimiento de la ejecución del contrato 401 de 2018 y se procede al cierre de la misma. </t>
    </r>
  </si>
  <si>
    <r>
      <t xml:space="preserve">Análisis OCI: </t>
    </r>
    <r>
      <rPr>
        <sz val="8"/>
        <color theme="1"/>
        <rFont val="Tahoma"/>
        <family val="2"/>
      </rPr>
      <t xml:space="preserve">Por la omisión en el reporte para el presente seguimiento se califica con la alerta de </t>
    </r>
    <r>
      <rPr>
        <b/>
        <sz val="8"/>
        <color theme="1"/>
        <rFont val="Tahoma"/>
        <family val="2"/>
      </rPr>
      <t xml:space="preserve">"Sin Iniciar". </t>
    </r>
    <r>
      <rPr>
        <sz val="8"/>
        <color theme="1"/>
        <rFont val="Tahoma"/>
        <family val="2"/>
      </rPr>
      <t xml:space="preserve">Se recuerda al área la importancia del reporte del plan de mejoramiento institucional puesto es revisado por el ente de control en la visita de regularidad. Se recomienda tomar las medidas que considere pertinente el líder del proceso para evitar la omisión del reporte en el próximo seguimiento. </t>
    </r>
  </si>
  <si>
    <r>
      <t xml:space="preserve">Análisis del seguimiento: </t>
    </r>
    <r>
      <rPr>
        <sz val="8"/>
        <color theme="1"/>
        <rFont val="Tahoma"/>
        <family val="2"/>
      </rPr>
      <t xml:space="preserve">Por la omisión en el reporte para el presente seguimiento se califica con la alerta de </t>
    </r>
    <r>
      <rPr>
        <b/>
        <sz val="8"/>
        <color theme="1"/>
        <rFont val="Tahoma"/>
        <family val="2"/>
      </rPr>
      <t xml:space="preserve">"Sin Iniciar". </t>
    </r>
    <r>
      <rPr>
        <sz val="8"/>
        <color theme="1"/>
        <rFont val="Tahoma"/>
        <family val="2"/>
      </rPr>
      <t xml:space="preserve">Se recuerda al área la importancia del reporte del plan de mejoramiento institucional puesto es revisado por el ente de control en la visita de regularidad. Se recomienda tomar las medidas que considere pertinente el líder del proceso para evitar la omisión del reporte en el próximo seguimiento.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</si>
</sst>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yyyy\-mm\-dd;@"/>
  </numFmts>
  <fonts count="25"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sz val="9"/>
      <name val="Tahoma"/>
      <family val="2"/>
    </font>
    <font>
      <b/>
      <sz val="10"/>
      <color theme="0"/>
      <name val="Tahoma"/>
      <family val="2"/>
    </font>
    <font>
      <sz val="8"/>
      <name val="Calibri"/>
      <family val="2"/>
      <scheme val="minor"/>
    </font>
    <font>
      <sz val="8"/>
      <color theme="1"/>
      <name val="Tahoma"/>
      <family val="2"/>
    </font>
    <font>
      <sz val="8"/>
      <color indexed="8"/>
      <name val="Tahoma"/>
      <family val="2"/>
    </font>
    <font>
      <b/>
      <sz val="8"/>
      <color theme="1"/>
      <name val="Tahoma"/>
      <family val="2"/>
    </font>
    <font>
      <sz val="8"/>
      <name val="Tahoma"/>
      <family val="2"/>
    </font>
    <font>
      <b/>
      <sz val="8"/>
      <name val="Tahoma"/>
      <family val="2"/>
    </font>
    <font>
      <sz val="8"/>
      <color rgb="FF000000"/>
      <name val="Tahoma"/>
      <family val="2"/>
    </font>
    <font>
      <i/>
      <sz val="8"/>
      <color theme="1"/>
      <name val="Tahoma"/>
      <family val="2"/>
    </font>
    <font>
      <u/>
      <sz val="8"/>
      <color theme="1"/>
      <name val="Tahoma"/>
      <family val="2"/>
    </font>
    <font>
      <u/>
      <sz val="8"/>
      <color rgb="FF1155CC"/>
      <name val="Tahoma"/>
      <family val="2"/>
    </font>
    <font>
      <b/>
      <sz val="8"/>
      <color theme="0"/>
      <name val="Tahoma"/>
      <family val="2"/>
    </font>
  </fonts>
  <fills count="23">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6" tint="-0.249977111117893"/>
        <bgColor indexed="64"/>
      </patternFill>
    </fill>
    <fill>
      <patternFill patternType="solid">
        <fgColor rgb="FFFF3300"/>
        <bgColor indexed="64"/>
      </patternFill>
    </fill>
  </fills>
  <borders count="58">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diagonal/>
    </border>
    <border>
      <left style="thin">
        <color theme="0"/>
      </left>
      <right style="thin">
        <color theme="0"/>
      </right>
      <top/>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medium">
        <color indexed="64"/>
      </bottom>
      <diagonal/>
    </border>
    <border>
      <left/>
      <right style="thin">
        <color theme="0"/>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41" fontId="1" fillId="0" borderId="0" applyFont="0" applyFill="0" applyBorder="0" applyAlignment="0" applyProtection="0"/>
  </cellStyleXfs>
  <cellXfs count="196">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164" fontId="8" fillId="0" borderId="0" xfId="1" applyNumberFormat="1" applyFont="1" applyAlignment="1" applyProtection="1">
      <alignment horizontal="center" vertical="center"/>
    </xf>
    <xf numFmtId="0" fontId="4" fillId="0" borderId="3" xfId="0" applyFont="1" applyFill="1" applyBorder="1" applyAlignment="1" applyProtection="1">
      <alignment horizontal="center" vertical="center"/>
    </xf>
    <xf numFmtId="0" fontId="12" fillId="0" borderId="3"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xf>
    <xf numFmtId="0" fontId="3" fillId="5" borderId="11" xfId="0" applyFont="1" applyFill="1" applyBorder="1" applyAlignment="1" applyProtection="1">
      <alignment horizontal="center" vertical="center" wrapText="1"/>
    </xf>
    <xf numFmtId="0" fontId="15" fillId="0" borderId="4" xfId="0" applyFont="1" applyBorder="1" applyAlignment="1" applyProtection="1">
      <alignment horizontal="center" vertical="center"/>
    </xf>
    <xf numFmtId="15" fontId="15" fillId="0" borderId="3" xfId="0" applyNumberFormat="1"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15" fontId="15" fillId="0" borderId="3" xfId="0" applyNumberFormat="1"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27" xfId="0" applyFont="1" applyBorder="1" applyAlignment="1" applyProtection="1">
      <alignment horizontal="justify" vertical="center" wrapText="1"/>
    </xf>
    <xf numFmtId="0" fontId="15" fillId="0" borderId="3" xfId="0" applyFont="1" applyFill="1" applyBorder="1" applyAlignment="1" applyProtection="1">
      <alignment horizontal="center" vertical="center" wrapText="1"/>
    </xf>
    <xf numFmtId="164" fontId="15" fillId="0" borderId="3" xfId="1" applyNumberFormat="1" applyFont="1" applyFill="1" applyBorder="1" applyAlignment="1" applyProtection="1">
      <alignment horizontal="center" vertical="center" wrapText="1"/>
    </xf>
    <xf numFmtId="165" fontId="16" fillId="0" borderId="3" xfId="0" applyNumberFormat="1" applyFont="1" applyFill="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7" fillId="0" borderId="3" xfId="0" applyFont="1" applyFill="1" applyBorder="1" applyAlignment="1" applyProtection="1">
      <alignment horizontal="justify" vertical="center" wrapText="1"/>
    </xf>
    <xf numFmtId="164" fontId="15" fillId="0" borderId="3" xfId="1" applyNumberFormat="1"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8" fillId="0" borderId="28" xfId="0" applyFont="1" applyFill="1" applyBorder="1" applyAlignment="1" applyProtection="1">
      <alignment horizontal="justify" vertical="center" wrapText="1"/>
      <protection hidden="1"/>
    </xf>
    <xf numFmtId="0" fontId="20" fillId="0" borderId="3" xfId="0" applyFont="1" applyBorder="1" applyAlignment="1">
      <alignment horizontal="center" vertical="center"/>
    </xf>
    <xf numFmtId="0" fontId="15" fillId="0" borderId="35" xfId="0" applyFont="1" applyBorder="1" applyAlignment="1" applyProtection="1">
      <alignment horizontal="center" vertical="center"/>
    </xf>
    <xf numFmtId="0" fontId="15" fillId="0" borderId="34" xfId="0" applyFont="1" applyBorder="1" applyAlignment="1" applyProtection="1">
      <alignment horizontal="justify" vertical="center" wrapText="1"/>
    </xf>
    <xf numFmtId="0" fontId="15" fillId="0" borderId="35" xfId="0" applyFont="1" applyBorder="1" applyAlignment="1" applyProtection="1">
      <alignment horizontal="justify" vertical="center" wrapText="1"/>
    </xf>
    <xf numFmtId="0" fontId="15" fillId="0" borderId="35" xfId="0" applyFont="1" applyBorder="1" applyAlignment="1" applyProtection="1">
      <alignment horizontal="center" vertical="center" wrapText="1"/>
    </xf>
    <xf numFmtId="165" fontId="16" fillId="0" borderId="35" xfId="0" applyNumberFormat="1" applyFont="1" applyFill="1" applyBorder="1" applyAlignment="1" applyProtection="1">
      <alignment horizontal="center" vertical="center" wrapText="1"/>
    </xf>
    <xf numFmtId="15" fontId="15" fillId="0" borderId="8" xfId="0" applyNumberFormat="1" applyFont="1" applyBorder="1" applyAlignment="1" applyProtection="1">
      <alignment horizontal="center" vertical="center" wrapText="1"/>
    </xf>
    <xf numFmtId="0" fontId="15" fillId="0" borderId="3" xfId="0" applyFont="1" applyBorder="1" applyAlignment="1" applyProtection="1">
      <alignment horizontal="center" vertical="center"/>
      <protection locked="0"/>
    </xf>
    <xf numFmtId="0" fontId="15" fillId="0" borderId="23" xfId="0" applyFont="1" applyBorder="1" applyAlignment="1" applyProtection="1">
      <alignment horizontal="justify" vertical="center" wrapText="1"/>
    </xf>
    <xf numFmtId="0" fontId="15" fillId="0" borderId="25" xfId="0" applyFont="1" applyBorder="1" applyAlignment="1" applyProtection="1">
      <alignment horizontal="justify" vertical="center"/>
      <protection locked="0"/>
    </xf>
    <xf numFmtId="0" fontId="15" fillId="0" borderId="36" xfId="0" applyFont="1" applyBorder="1" applyAlignment="1" applyProtection="1">
      <alignment horizontal="center" vertical="center"/>
    </xf>
    <xf numFmtId="0" fontId="15" fillId="0" borderId="8" xfId="0" applyFont="1" applyBorder="1" applyAlignment="1" applyProtection="1">
      <alignment horizontal="center" vertical="center" wrapText="1"/>
      <protection locked="0"/>
    </xf>
    <xf numFmtId="164" fontId="15" fillId="0" borderId="8" xfId="1" applyNumberFormat="1" applyFont="1" applyFill="1" applyBorder="1" applyAlignment="1" applyProtection="1">
      <alignment horizontal="center" vertical="center" wrapText="1"/>
    </xf>
    <xf numFmtId="0" fontId="15" fillId="11" borderId="3" xfId="0" applyFont="1" applyFill="1" applyBorder="1" applyAlignment="1" applyProtection="1">
      <alignment horizontal="center" vertical="center"/>
    </xf>
    <xf numFmtId="0" fontId="15" fillId="0" borderId="3" xfId="0" applyFont="1" applyBorder="1" applyAlignment="1" applyProtection="1">
      <alignment horizontal="justify" vertical="center" wrapText="1"/>
      <protection locked="0"/>
    </xf>
    <xf numFmtId="49" fontId="15" fillId="0" borderId="3" xfId="7" applyNumberFormat="1" applyFont="1" applyFill="1" applyBorder="1" applyAlignment="1" applyProtection="1">
      <alignment horizontal="center" vertical="center"/>
      <protection locked="0"/>
    </xf>
    <xf numFmtId="0" fontId="15" fillId="0" borderId="25" xfId="0" applyFont="1" applyBorder="1" applyAlignment="1" applyProtection="1">
      <alignment horizontal="justify" vertical="center" wrapText="1"/>
      <protection locked="0"/>
    </xf>
    <xf numFmtId="0" fontId="15" fillId="0" borderId="3" xfId="0" applyFont="1" applyBorder="1" applyAlignment="1" applyProtection="1">
      <alignment horizontal="justify" vertical="center"/>
      <protection locked="0"/>
    </xf>
    <xf numFmtId="0" fontId="15" fillId="0" borderId="36" xfId="0" applyFont="1" applyBorder="1" applyAlignment="1" applyProtection="1">
      <alignment horizontal="center" vertical="center" wrapText="1"/>
    </xf>
    <xf numFmtId="0" fontId="15" fillId="0" borderId="37" xfId="0" applyFont="1" applyFill="1" applyBorder="1" applyAlignment="1">
      <alignment horizontal="justify" vertical="center" wrapText="1"/>
    </xf>
    <xf numFmtId="0" fontId="15" fillId="0" borderId="23"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4" fillId="0" borderId="28" xfId="0" applyFont="1" applyFill="1" applyBorder="1" applyAlignment="1" applyProtection="1">
      <alignment horizontal="center" vertical="center"/>
    </xf>
    <xf numFmtId="15" fontId="15" fillId="0" borderId="28" xfId="0" applyNumberFormat="1" applyFont="1" applyFill="1" applyBorder="1" applyAlignment="1" applyProtection="1">
      <alignment horizontal="center" vertical="center"/>
    </xf>
    <xf numFmtId="0" fontId="20" fillId="0" borderId="28" xfId="0" applyFont="1" applyBorder="1" applyAlignment="1">
      <alignment horizontal="center" vertical="center"/>
    </xf>
    <xf numFmtId="0" fontId="15" fillId="2" borderId="40"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5" fillId="2" borderId="42"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4" borderId="41" xfId="0" applyFont="1" applyFill="1" applyBorder="1" applyAlignment="1" applyProtection="1">
      <alignment horizontal="center" vertical="center" wrapText="1"/>
    </xf>
    <xf numFmtId="0" fontId="15" fillId="4" borderId="47" xfId="0" applyFont="1" applyFill="1" applyBorder="1" applyAlignment="1" applyProtection="1">
      <alignment horizontal="center" vertical="center" wrapText="1"/>
    </xf>
    <xf numFmtId="0" fontId="17" fillId="0" borderId="37" xfId="0" applyFont="1" applyFill="1" applyBorder="1" applyAlignment="1">
      <alignment horizontal="justify" vertical="center" wrapText="1"/>
    </xf>
    <xf numFmtId="0" fontId="15" fillId="0" borderId="37" xfId="0" applyFont="1" applyFill="1" applyBorder="1" applyAlignment="1">
      <alignment horizontal="left" vertical="center" wrapText="1"/>
    </xf>
    <xf numFmtId="0" fontId="15" fillId="16" borderId="5" xfId="0" applyFont="1" applyFill="1" applyBorder="1" applyAlignment="1" applyProtection="1">
      <alignment horizontal="center" vertical="center" wrapText="1"/>
    </xf>
    <xf numFmtId="0" fontId="15" fillId="16" borderId="6" xfId="0" applyFont="1" applyFill="1" applyBorder="1" applyAlignment="1" applyProtection="1">
      <alignment horizontal="center" vertical="center" wrapText="1"/>
    </xf>
    <xf numFmtId="0" fontId="15" fillId="16" borderId="52" xfId="0" applyFont="1" applyFill="1" applyBorder="1" applyAlignment="1" applyProtection="1">
      <alignment horizontal="center" vertical="center" wrapText="1"/>
    </xf>
    <xf numFmtId="0" fontId="15" fillId="17" borderId="50" xfId="0" applyFont="1" applyFill="1" applyBorder="1" applyAlignment="1" applyProtection="1">
      <alignment horizontal="center" vertical="center" wrapText="1"/>
    </xf>
    <xf numFmtId="0" fontId="15" fillId="17" borderId="41" xfId="0" applyFont="1" applyFill="1" applyBorder="1" applyAlignment="1" applyProtection="1">
      <alignment horizontal="center" vertical="center" wrapText="1"/>
    </xf>
    <xf numFmtId="0" fontId="15" fillId="19" borderId="41" xfId="0" applyFont="1" applyFill="1" applyBorder="1" applyAlignment="1">
      <alignment horizontal="center" vertical="center" wrapText="1"/>
    </xf>
    <xf numFmtId="0" fontId="15" fillId="17" borderId="47" xfId="0" applyFont="1" applyFill="1" applyBorder="1" applyAlignment="1" applyProtection="1">
      <alignment horizontal="center" vertical="center" wrapText="1"/>
    </xf>
    <xf numFmtId="0" fontId="15" fillId="19" borderId="40" xfId="0" applyFont="1" applyFill="1" applyBorder="1" applyAlignment="1">
      <alignment horizontal="center" vertical="center" wrapText="1"/>
    </xf>
    <xf numFmtId="0" fontId="15" fillId="19" borderId="42" xfId="0" applyFont="1" applyFill="1" applyBorder="1" applyAlignment="1">
      <alignment horizontal="center" vertical="center" wrapText="1"/>
    </xf>
    <xf numFmtId="0" fontId="11"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3" fillId="0" borderId="0" xfId="0" applyFont="1" applyFill="1" applyBorder="1" applyAlignment="1">
      <alignment horizontal="left" vertical="center"/>
    </xf>
    <xf numFmtId="0" fontId="15" fillId="6" borderId="40" xfId="0" applyFont="1" applyFill="1" applyBorder="1" applyAlignment="1" applyProtection="1">
      <alignment horizontal="center" vertical="center" wrapText="1"/>
    </xf>
    <xf numFmtId="0" fontId="15" fillId="6" borderId="41" xfId="0" applyFont="1" applyFill="1" applyBorder="1" applyAlignment="1" applyProtection="1">
      <alignment horizontal="center" vertical="center" wrapText="1"/>
    </xf>
    <xf numFmtId="0" fontId="15" fillId="6" borderId="42" xfId="0" applyFont="1" applyFill="1" applyBorder="1" applyAlignment="1" applyProtection="1">
      <alignment horizontal="center" vertical="center" wrapText="1"/>
    </xf>
    <xf numFmtId="164" fontId="15" fillId="19" borderId="41" xfId="1" applyNumberFormat="1" applyFont="1" applyFill="1" applyBorder="1" applyAlignment="1">
      <alignment horizontal="center" vertical="center" wrapText="1"/>
    </xf>
    <xf numFmtId="164" fontId="20" fillId="0" borderId="28" xfId="1" applyNumberFormat="1" applyFont="1" applyBorder="1" applyAlignment="1">
      <alignment horizontal="center" vertical="center"/>
    </xf>
    <xf numFmtId="0" fontId="15" fillId="0" borderId="35"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15" fillId="0" borderId="56" xfId="0" applyFont="1" applyBorder="1" applyAlignment="1" applyProtection="1">
      <alignment horizontal="justify" vertical="center" wrapText="1"/>
      <protection locked="0"/>
    </xf>
    <xf numFmtId="0" fontId="15" fillId="0" borderId="3" xfId="0" applyFont="1" applyBorder="1" applyAlignment="1" applyProtection="1">
      <alignment vertical="center" wrapText="1"/>
      <protection locked="0"/>
    </xf>
    <xf numFmtId="0" fontId="8" fillId="6" borderId="3" xfId="0" applyFont="1" applyFill="1" applyBorder="1" applyAlignment="1" applyProtection="1">
      <alignment horizontal="center" vertical="center"/>
    </xf>
    <xf numFmtId="164" fontId="8" fillId="6" borderId="3" xfId="1" applyNumberFormat="1" applyFont="1" applyFill="1" applyBorder="1" applyAlignment="1" applyProtection="1">
      <alignment horizontal="center" vertical="center"/>
    </xf>
    <xf numFmtId="0" fontId="22" fillId="0" borderId="57" xfId="0" applyFont="1" applyBorder="1" applyAlignment="1">
      <alignment horizontal="left" vertical="center" wrapText="1"/>
    </xf>
    <xf numFmtId="0" fontId="15" fillId="0" borderId="28" xfId="0" applyFont="1" applyFill="1" applyBorder="1" applyAlignment="1" applyProtection="1">
      <alignment horizontal="justify" vertical="center" wrapText="1"/>
    </xf>
    <xf numFmtId="0" fontId="15" fillId="0" borderId="3" xfId="0" applyFont="1" applyFill="1" applyBorder="1" applyAlignment="1" applyProtection="1">
      <alignment horizontal="left" vertical="center"/>
    </xf>
    <xf numFmtId="0" fontId="24" fillId="21" borderId="28" xfId="0" applyFont="1" applyFill="1" applyBorder="1" applyAlignment="1">
      <alignment horizontal="center" vertical="center" wrapText="1"/>
    </xf>
    <xf numFmtId="0" fontId="15" fillId="0" borderId="3" xfId="0" applyFont="1" applyFill="1" applyBorder="1" applyAlignment="1" applyProtection="1">
      <alignment horizontal="left" vertical="center" wrapText="1"/>
    </xf>
    <xf numFmtId="0" fontId="20" fillId="0" borderId="28" xfId="0" applyFont="1" applyBorder="1" applyAlignment="1">
      <alignment horizontal="justify" vertical="center"/>
    </xf>
    <xf numFmtId="0" fontId="24" fillId="22" borderId="28" xfId="0" applyFont="1" applyFill="1" applyBorder="1" applyAlignment="1">
      <alignment horizontal="center" vertical="center" wrapText="1"/>
    </xf>
    <xf numFmtId="0" fontId="17" fillId="0" borderId="3" xfId="0" applyFont="1" applyFill="1" applyBorder="1" applyAlignment="1" applyProtection="1">
      <alignment horizontal="left" vertical="center" wrapText="1"/>
    </xf>
    <xf numFmtId="0" fontId="8" fillId="0" borderId="1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3" fillId="5" borderId="15"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15" borderId="48" xfId="0" applyFont="1" applyFill="1" applyBorder="1" applyAlignment="1" applyProtection="1">
      <alignment horizontal="center" vertical="center" wrapText="1"/>
    </xf>
    <xf numFmtId="0" fontId="3" fillId="15" borderId="49"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7" fillId="12" borderId="38" xfId="0" applyFont="1" applyFill="1" applyBorder="1" applyAlignment="1" applyProtection="1">
      <alignment horizontal="center" vertical="center" wrapText="1"/>
    </xf>
    <xf numFmtId="0" fontId="7" fillId="12" borderId="29" xfId="0" applyFont="1" applyFill="1" applyBorder="1" applyAlignment="1" applyProtection="1">
      <alignment horizontal="center" vertical="center" wrapText="1"/>
    </xf>
    <xf numFmtId="0" fontId="7" fillId="12" borderId="30" xfId="0" applyFont="1" applyFill="1" applyBorder="1" applyAlignment="1" applyProtection="1">
      <alignment horizontal="center" vertical="center" wrapText="1"/>
    </xf>
    <xf numFmtId="0" fontId="7" fillId="8" borderId="17" xfId="0" applyFont="1" applyFill="1" applyBorder="1" applyAlignment="1" applyProtection="1">
      <alignment horizontal="center" vertical="center" wrapText="1"/>
    </xf>
    <xf numFmtId="0" fontId="7" fillId="8" borderId="18" xfId="0" applyFont="1" applyFill="1" applyBorder="1" applyAlignment="1" applyProtection="1">
      <alignment horizontal="center" vertical="center" wrapText="1"/>
    </xf>
    <xf numFmtId="0" fontId="3" fillId="15" borderId="15" xfId="0" applyFont="1" applyFill="1" applyBorder="1" applyAlignment="1" applyProtection="1">
      <alignment horizontal="center" vertical="center" wrapText="1"/>
    </xf>
    <xf numFmtId="0" fontId="3" fillId="15" borderId="11"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11" fillId="0" borderId="1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32"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7" fillId="0" borderId="24" xfId="0" applyFont="1" applyBorder="1" applyAlignment="1">
      <alignment vertical="center"/>
    </xf>
    <xf numFmtId="0" fontId="17" fillId="0" borderId="7" xfId="0" applyFont="1" applyBorder="1" applyAlignment="1">
      <alignment vertical="center"/>
    </xf>
    <xf numFmtId="0" fontId="17" fillId="0" borderId="22" xfId="0" applyFont="1" applyBorder="1" applyAlignment="1">
      <alignment vertical="center"/>
    </xf>
    <xf numFmtId="0" fontId="17" fillId="0" borderId="25" xfId="0" applyFont="1" applyBorder="1" applyAlignment="1">
      <alignment vertical="center"/>
    </xf>
    <xf numFmtId="0" fontId="17" fillId="0" borderId="9"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vertical="center"/>
    </xf>
    <xf numFmtId="0" fontId="17" fillId="0" borderId="2" xfId="0" applyFont="1" applyBorder="1" applyAlignment="1">
      <alignment vertical="center"/>
    </xf>
    <xf numFmtId="0" fontId="17" fillId="0" borderId="33" xfId="0" applyFont="1" applyBorder="1" applyAlignment="1">
      <alignment vertical="center"/>
    </xf>
    <xf numFmtId="0" fontId="3" fillId="18" borderId="29" xfId="0" applyFont="1" applyFill="1" applyBorder="1" applyAlignment="1">
      <alignment horizontal="center" vertical="center" wrapText="1"/>
    </xf>
    <xf numFmtId="0" fontId="3" fillId="18" borderId="39" xfId="0" applyFont="1" applyFill="1" applyBorder="1" applyAlignment="1">
      <alignment horizontal="center" vertical="center" wrapText="1"/>
    </xf>
    <xf numFmtId="0" fontId="3" fillId="18" borderId="43"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3" fillId="3" borderId="16"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7" fillId="9" borderId="17" xfId="0" applyFont="1" applyFill="1" applyBorder="1" applyAlignment="1" applyProtection="1">
      <alignment horizontal="center" vertical="center" wrapText="1"/>
    </xf>
    <xf numFmtId="0" fontId="7" fillId="9" borderId="18" xfId="0" applyFont="1" applyFill="1" applyBorder="1" applyAlignment="1" applyProtection="1">
      <alignment horizontal="center" vertical="center" wrapText="1"/>
    </xf>
    <xf numFmtId="0" fontId="7" fillId="9" borderId="26" xfId="0" applyFont="1" applyFill="1" applyBorder="1" applyAlignment="1" applyProtection="1">
      <alignment horizontal="center" vertical="center" wrapText="1"/>
    </xf>
    <xf numFmtId="0" fontId="3" fillId="13" borderId="27" xfId="0" applyFont="1" applyFill="1" applyBorder="1" applyAlignment="1" applyProtection="1">
      <alignment horizontal="center" vertical="center" wrapText="1"/>
    </xf>
    <xf numFmtId="0" fontId="3" fillId="13" borderId="3"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6"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13" borderId="4"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xf>
    <xf numFmtId="0" fontId="3" fillId="5" borderId="14"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7" borderId="29" xfId="0" applyFont="1" applyFill="1" applyBorder="1" applyAlignment="1" applyProtection="1">
      <alignment horizontal="center" vertical="center" wrapText="1"/>
    </xf>
    <xf numFmtId="0" fontId="3" fillId="7" borderId="15" xfId="0" applyFont="1" applyFill="1" applyBorder="1" applyAlignment="1" applyProtection="1">
      <alignment horizontal="center" vertical="center" wrapText="1"/>
    </xf>
    <xf numFmtId="0" fontId="3" fillId="7" borderId="30" xfId="0" applyFont="1" applyFill="1" applyBorder="1" applyAlignment="1" applyProtection="1">
      <alignment horizontal="center" vertical="center" wrapText="1"/>
    </xf>
    <xf numFmtId="0" fontId="3" fillId="7" borderId="16" xfId="0" applyFont="1" applyFill="1" applyBorder="1" applyAlignment="1" applyProtection="1">
      <alignment horizontal="center" vertical="center" wrapText="1"/>
    </xf>
    <xf numFmtId="0" fontId="7" fillId="14" borderId="51" xfId="0" applyFont="1" applyFill="1" applyBorder="1" applyAlignment="1" applyProtection="1">
      <alignment horizontal="center" vertical="center" wrapText="1"/>
    </xf>
    <xf numFmtId="0" fontId="7" fillId="14" borderId="44" xfId="0" applyFont="1" applyFill="1" applyBorder="1" applyAlignment="1" applyProtection="1">
      <alignment horizontal="center" vertical="center" wrapText="1"/>
    </xf>
    <xf numFmtId="0" fontId="7" fillId="14" borderId="53" xfId="0" applyFont="1" applyFill="1" applyBorder="1" applyAlignment="1" applyProtection="1">
      <alignment horizontal="center" vertical="center" wrapText="1"/>
    </xf>
    <xf numFmtId="0" fontId="3" fillId="15" borderId="45" xfId="0" applyFont="1" applyFill="1" applyBorder="1" applyAlignment="1" applyProtection="1">
      <alignment horizontal="center" vertical="center" wrapText="1"/>
    </xf>
    <xf numFmtId="0" fontId="3" fillId="15" borderId="46" xfId="0" applyFont="1" applyFill="1" applyBorder="1" applyAlignment="1" applyProtection="1">
      <alignment horizontal="center" vertical="center" wrapText="1"/>
    </xf>
    <xf numFmtId="0" fontId="3" fillId="18" borderId="14" xfId="0" applyFont="1" applyFill="1" applyBorder="1" applyAlignment="1">
      <alignment horizontal="center" vertical="center" wrapText="1"/>
    </xf>
    <xf numFmtId="0" fontId="3" fillId="18" borderId="10" xfId="0" applyFont="1" applyFill="1" applyBorder="1" applyAlignment="1">
      <alignment horizontal="center" vertical="center" wrapText="1"/>
    </xf>
    <xf numFmtId="164" fontId="3" fillId="18" borderId="15" xfId="1" applyNumberFormat="1" applyFont="1" applyFill="1" applyBorder="1" applyAlignment="1">
      <alignment horizontal="center" vertical="center" wrapText="1"/>
    </xf>
    <xf numFmtId="164" fontId="3" fillId="18" borderId="11" xfId="1" applyNumberFormat="1" applyFont="1" applyFill="1" applyBorder="1" applyAlignment="1">
      <alignment horizontal="center" vertical="center" wrapText="1"/>
    </xf>
    <xf numFmtId="0" fontId="7" fillId="10" borderId="17" xfId="0" applyFont="1" applyFill="1" applyBorder="1" applyAlignment="1" applyProtection="1">
      <alignment horizontal="center" vertical="center"/>
    </xf>
    <xf numFmtId="0" fontId="7" fillId="10" borderId="18" xfId="0" applyFont="1" applyFill="1" applyBorder="1" applyAlignment="1" applyProtection="1">
      <alignment horizontal="center" vertical="center"/>
    </xf>
    <xf numFmtId="0" fontId="7" fillId="10" borderId="26" xfId="0" applyFont="1" applyFill="1" applyBorder="1" applyAlignment="1" applyProtection="1">
      <alignment horizontal="center" vertical="center"/>
    </xf>
    <xf numFmtId="0" fontId="3" fillId="7" borderId="38" xfId="0" applyFont="1" applyFill="1" applyBorder="1" applyAlignment="1" applyProtection="1">
      <alignment horizontal="center" vertical="center" wrapText="1"/>
    </xf>
    <xf numFmtId="0" fontId="3" fillId="7" borderId="14" xfId="0" applyFont="1" applyFill="1" applyBorder="1" applyAlignment="1" applyProtection="1">
      <alignment horizontal="center" vertical="center" wrapText="1"/>
    </xf>
    <xf numFmtId="0" fontId="3" fillId="18" borderId="16" xfId="0" applyFont="1" applyFill="1" applyBorder="1" applyAlignment="1">
      <alignment horizontal="center" vertical="center" wrapText="1"/>
    </xf>
    <xf numFmtId="0" fontId="3" fillId="18" borderId="12" xfId="0" applyFont="1" applyFill="1" applyBorder="1" applyAlignment="1">
      <alignment horizontal="center" vertical="center" wrapText="1"/>
    </xf>
    <xf numFmtId="0" fontId="13" fillId="20" borderId="54" xfId="0" applyFont="1" applyFill="1" applyBorder="1" applyAlignment="1">
      <alignment horizontal="center" vertical="center" wrapText="1"/>
    </xf>
    <xf numFmtId="0" fontId="13" fillId="20" borderId="44" xfId="0" applyFont="1" applyFill="1" applyBorder="1" applyAlignment="1">
      <alignment horizontal="center" vertical="center" wrapText="1"/>
    </xf>
    <xf numFmtId="0" fontId="13" fillId="20" borderId="55" xfId="0" applyFont="1" applyFill="1" applyBorder="1" applyAlignment="1">
      <alignment horizontal="center" vertical="center" wrapText="1"/>
    </xf>
    <xf numFmtId="0" fontId="15" fillId="0" borderId="57" xfId="0" applyFont="1" applyFill="1" applyBorder="1" applyAlignment="1">
      <alignment horizontal="left" vertical="center" wrapText="1"/>
    </xf>
  </cellXfs>
  <cellStyles count="8">
    <cellStyle name="Millares [0]" xfId="7" builtinId="6"/>
    <cellStyle name="Normal" xfId="0" builtinId="0"/>
    <cellStyle name="Normal 2" xfId="2" xr:uid="{00000000-0005-0000-0000-000002000000}"/>
    <cellStyle name="Normal 2 2" xfId="3" xr:uid="{00000000-0005-0000-0000-000003000000}"/>
    <cellStyle name="Normal 3" xfId="5" xr:uid="{00000000-0005-0000-0000-000004000000}"/>
    <cellStyle name="Normal 5" xfId="4" xr:uid="{00000000-0005-0000-0000-000005000000}"/>
    <cellStyle name="Porcentaje" xfId="1" builtinId="5"/>
    <cellStyle name="Porcentual 10" xfId="6" xr:uid="{00000000-0005-0000-0000-000007000000}"/>
  </cellStyles>
  <dxfs count="179">
    <dxf>
      <fill>
        <patternFill patternType="solid">
          <fgColor rgb="FFFFFF00"/>
          <bgColor rgb="FF000000"/>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s>
  <tableStyles count="0" defaultTableStyle="TableStyleMedium9" defaultPivotStyle="PivotStyleLight16"/>
  <colors>
    <mruColors>
      <color rgb="FFFF3300"/>
      <color rgb="FFCCC3DB"/>
      <color rgb="FF003300"/>
      <color rgb="FF00A29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598170</xdr:colOff>
      <xdr:row>0</xdr:row>
      <xdr:rowOff>144780</xdr:rowOff>
    </xdr:from>
    <xdr:to>
      <xdr:col>2</xdr:col>
      <xdr:colOff>243839</xdr:colOff>
      <xdr:row>3</xdr:row>
      <xdr:rowOff>121920</xdr:rowOff>
    </xdr:to>
    <xdr:pic>
      <xdr:nvPicPr>
        <xdr:cNvPr id="4" name="Imagen 3"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144780"/>
          <a:ext cx="1261109" cy="777240"/>
        </a:xfrm>
        <a:prstGeom prst="rect">
          <a:avLst/>
        </a:prstGeom>
        <a:noFill/>
        <a:ln>
          <a:noFill/>
        </a:ln>
      </xdr:spPr>
    </xdr:pic>
    <xdr:clientData/>
  </xdr:twoCellAnchor>
  <xdr:twoCellAnchor editAs="oneCell">
    <xdr:from>
      <xdr:col>42</xdr:col>
      <xdr:colOff>925406</xdr:colOff>
      <xdr:row>0</xdr:row>
      <xdr:rowOff>160021</xdr:rowOff>
    </xdr:from>
    <xdr:to>
      <xdr:col>43</xdr:col>
      <xdr:colOff>541019</xdr:colOff>
      <xdr:row>3</xdr:row>
      <xdr:rowOff>113965</xdr:rowOff>
    </xdr:to>
    <xdr:pic>
      <xdr:nvPicPr>
        <xdr:cNvPr id="5" name="4 Imagen" descr="C:\Users\john.garcia\Desktop\2020-01-08.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230086" y="160021"/>
          <a:ext cx="872913" cy="754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u/2/folders/1FV7Z9beCM1_zJMcA35K_ba8x3dbhpNYh" TargetMode="External"/><Relationship Id="rId2" Type="http://schemas.openxmlformats.org/officeDocument/2006/relationships/hyperlink" Target="https://drive.google.com/drive/u/2/folders/1FV7Z9beCM1_zJMcA35K_ba8x3dbhpNYh" TargetMode="External"/><Relationship Id="rId1" Type="http://schemas.openxmlformats.org/officeDocument/2006/relationships/hyperlink" Target="https://drive.google.com/drive/u/2/folders/1FV7Z9beCM1_zJMcA35K_ba8x3dbhpNY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0"/>
  <sheetViews>
    <sheetView tabSelected="1" zoomScaleNormal="100" workbookViewId="0">
      <selection activeCell="A7" sqref="A7:A8"/>
    </sheetView>
  </sheetViews>
  <sheetFormatPr baseColWidth="10" defaultColWidth="11.44140625" defaultRowHeight="13.8" x14ac:dyDescent="0.3"/>
  <cols>
    <col min="1" max="1" width="10.88671875" style="16" customWidth="1"/>
    <col min="2" max="3" width="12.6640625" style="16" customWidth="1"/>
    <col min="4" max="4" width="22.33203125" style="16" customWidth="1"/>
    <col min="5" max="5" width="13.44140625" style="16" customWidth="1"/>
    <col min="6" max="6" width="14.88671875" style="19" customWidth="1"/>
    <col min="7" max="7" width="37.5546875" style="16" customWidth="1"/>
    <col min="8" max="8" width="31.6640625" style="16" customWidth="1"/>
    <col min="9" max="9" width="35.6640625" style="16" customWidth="1"/>
    <col min="10" max="10" width="13.109375" style="16" customWidth="1"/>
    <col min="11" max="11" width="13.6640625" style="16" customWidth="1"/>
    <col min="12" max="12" width="19.44140625" style="16" customWidth="1"/>
    <col min="13" max="13" width="17.88671875" style="18" customWidth="1"/>
    <col min="14" max="14" width="15" style="16" customWidth="1"/>
    <col min="15" max="15" width="13" style="16" customWidth="1"/>
    <col min="16" max="16" width="12.33203125" style="16" customWidth="1"/>
    <col min="17" max="19" width="18.6640625" style="16" customWidth="1"/>
    <col min="20" max="20" width="16.6640625" style="16" customWidth="1"/>
    <col min="21" max="21" width="75.6640625" style="16" customWidth="1"/>
    <col min="22" max="22" width="16.6640625" style="21" customWidth="1"/>
    <col min="23" max="26" width="16.6640625" style="16" customWidth="1"/>
    <col min="27" max="27" width="70.6640625" style="16" customWidth="1"/>
    <col min="28" max="28" width="16.6640625" style="21" customWidth="1"/>
    <col min="29" max="32" width="16.6640625" style="16" customWidth="1"/>
    <col min="33" max="33" width="60.6640625" style="16" customWidth="1"/>
    <col min="34" max="34" width="16.6640625" style="16" customWidth="1"/>
    <col min="35" max="36" width="16.6640625" style="16" hidden="1" customWidth="1"/>
    <col min="37" max="37" width="16.6640625" style="21" customWidth="1"/>
    <col min="38" max="38" width="16.6640625" style="16" customWidth="1"/>
    <col min="39" max="39" width="79.6640625" style="16" customWidth="1"/>
    <col min="40" max="40" width="16.6640625" style="16" customWidth="1"/>
    <col min="41" max="41" width="18.6640625" style="16" customWidth="1"/>
    <col min="42" max="42" width="22.33203125" style="16" customWidth="1"/>
    <col min="43" max="43" width="18.33203125" style="16" customWidth="1"/>
    <col min="44" max="44" width="18.6640625" style="16" customWidth="1"/>
    <col min="45" max="45" width="40.5546875" style="16" customWidth="1"/>
    <col min="46" max="16384" width="11.44140625" style="16"/>
  </cols>
  <sheetData>
    <row r="1" spans="1:53" s="83" customFormat="1" ht="21" customHeight="1" x14ac:dyDescent="0.3">
      <c r="A1" s="104"/>
      <c r="B1" s="105"/>
      <c r="C1" s="106"/>
      <c r="D1" s="131" t="s">
        <v>231</v>
      </c>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3"/>
      <c r="AM1" s="140" t="s">
        <v>65</v>
      </c>
      <c r="AN1" s="141"/>
      <c r="AO1" s="141"/>
      <c r="AP1" s="142"/>
      <c r="AQ1" s="125"/>
      <c r="AR1" s="126"/>
      <c r="AS1" s="82"/>
      <c r="AT1" s="82"/>
      <c r="AU1" s="82"/>
      <c r="AV1" s="82"/>
      <c r="AW1" s="82"/>
      <c r="AX1" s="82"/>
      <c r="AY1" s="117"/>
      <c r="AZ1" s="117"/>
      <c r="BA1" s="117"/>
    </row>
    <row r="2" spans="1:53" s="83" customFormat="1" ht="21" customHeight="1" x14ac:dyDescent="0.3">
      <c r="A2" s="107"/>
      <c r="B2" s="108"/>
      <c r="C2" s="109"/>
      <c r="D2" s="134"/>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c r="AM2" s="143" t="s">
        <v>229</v>
      </c>
      <c r="AN2" s="144"/>
      <c r="AO2" s="144"/>
      <c r="AP2" s="145"/>
      <c r="AQ2" s="127"/>
      <c r="AR2" s="128"/>
      <c r="AS2" s="82"/>
      <c r="AT2" s="82"/>
      <c r="AU2" s="82"/>
      <c r="AV2" s="82"/>
      <c r="AW2" s="82"/>
      <c r="AX2" s="82"/>
      <c r="AY2" s="117"/>
      <c r="AZ2" s="117"/>
      <c r="BA2" s="117"/>
    </row>
    <row r="3" spans="1:53" s="83" customFormat="1" ht="21" customHeight="1" x14ac:dyDescent="0.3">
      <c r="A3" s="107"/>
      <c r="B3" s="108"/>
      <c r="C3" s="109"/>
      <c r="D3" s="134"/>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6"/>
      <c r="AM3" s="143" t="s">
        <v>230</v>
      </c>
      <c r="AN3" s="144"/>
      <c r="AO3" s="144"/>
      <c r="AP3" s="145"/>
      <c r="AQ3" s="127"/>
      <c r="AR3" s="128"/>
      <c r="AS3" s="82"/>
      <c r="AT3" s="82"/>
      <c r="AU3" s="82"/>
      <c r="AV3" s="82"/>
      <c r="AW3" s="82"/>
      <c r="AX3" s="82"/>
      <c r="AY3" s="84"/>
      <c r="AZ3" s="84"/>
      <c r="BA3" s="84"/>
    </row>
    <row r="4" spans="1:53" s="83" customFormat="1" ht="21" customHeight="1" thickBot="1" x14ac:dyDescent="0.35">
      <c r="A4" s="110"/>
      <c r="B4" s="111"/>
      <c r="C4" s="112"/>
      <c r="D4" s="137"/>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c r="AM4" s="146" t="s">
        <v>47</v>
      </c>
      <c r="AN4" s="147"/>
      <c r="AO4" s="147"/>
      <c r="AP4" s="148"/>
      <c r="AQ4" s="129"/>
      <c r="AR4" s="130"/>
      <c r="AS4" s="82"/>
      <c r="AT4" s="82"/>
      <c r="AU4" s="82"/>
      <c r="AV4" s="82"/>
      <c r="AW4" s="82"/>
      <c r="AX4" s="82"/>
      <c r="AY4" s="117"/>
      <c r="AZ4" s="117"/>
      <c r="BA4" s="117"/>
    </row>
    <row r="5" spans="1:53" ht="6" customHeight="1" thickBot="1" x14ac:dyDescent="0.35">
      <c r="M5" s="17"/>
    </row>
    <row r="6" spans="1:53" s="18" customFormat="1" ht="22.5" customHeight="1" thickBot="1" x14ac:dyDescent="0.35">
      <c r="A6" s="156" t="s">
        <v>126</v>
      </c>
      <c r="B6" s="157"/>
      <c r="C6" s="157"/>
      <c r="D6" s="157"/>
      <c r="E6" s="157"/>
      <c r="F6" s="157"/>
      <c r="G6" s="158"/>
      <c r="H6" s="121" t="s">
        <v>7</v>
      </c>
      <c r="I6" s="122"/>
      <c r="J6" s="122"/>
      <c r="K6" s="122"/>
      <c r="L6" s="122"/>
      <c r="M6" s="122"/>
      <c r="N6" s="122"/>
      <c r="O6" s="122"/>
      <c r="P6" s="122"/>
      <c r="Q6" s="122"/>
      <c r="R6" s="122"/>
      <c r="S6" s="122"/>
      <c r="T6" s="118" t="s">
        <v>208</v>
      </c>
      <c r="U6" s="119"/>
      <c r="V6" s="119"/>
      <c r="W6" s="119"/>
      <c r="X6" s="119"/>
      <c r="Y6" s="120"/>
      <c r="Z6" s="176" t="s">
        <v>232</v>
      </c>
      <c r="AA6" s="177"/>
      <c r="AB6" s="177"/>
      <c r="AC6" s="177"/>
      <c r="AD6" s="177"/>
      <c r="AE6" s="178"/>
      <c r="AF6" s="192" t="s">
        <v>228</v>
      </c>
      <c r="AG6" s="193"/>
      <c r="AH6" s="193"/>
      <c r="AI6" s="193"/>
      <c r="AJ6" s="193"/>
      <c r="AK6" s="193"/>
      <c r="AL6" s="193"/>
      <c r="AM6" s="193"/>
      <c r="AN6" s="194"/>
      <c r="AO6" s="185" t="s">
        <v>29</v>
      </c>
      <c r="AP6" s="186"/>
      <c r="AQ6" s="186"/>
      <c r="AR6" s="187"/>
    </row>
    <row r="7" spans="1:53" s="19" customFormat="1" ht="21" customHeight="1" x14ac:dyDescent="0.3">
      <c r="A7" s="163" t="s">
        <v>0</v>
      </c>
      <c r="B7" s="165" t="s">
        <v>1</v>
      </c>
      <c r="C7" s="165" t="s">
        <v>127</v>
      </c>
      <c r="D7" s="165" t="s">
        <v>2</v>
      </c>
      <c r="E7" s="165" t="s">
        <v>141</v>
      </c>
      <c r="F7" s="165" t="s">
        <v>3</v>
      </c>
      <c r="G7" s="154" t="s">
        <v>130</v>
      </c>
      <c r="H7" s="169" t="s">
        <v>133</v>
      </c>
      <c r="I7" s="168" t="s">
        <v>8</v>
      </c>
      <c r="J7" s="168"/>
      <c r="K7" s="113" t="s">
        <v>10</v>
      </c>
      <c r="L7" s="113" t="s">
        <v>12</v>
      </c>
      <c r="M7" s="171" t="s">
        <v>70</v>
      </c>
      <c r="N7" s="113" t="s">
        <v>20</v>
      </c>
      <c r="O7" s="113" t="s">
        <v>22</v>
      </c>
      <c r="P7" s="113" t="s">
        <v>21</v>
      </c>
      <c r="Q7" s="113" t="s">
        <v>11</v>
      </c>
      <c r="R7" s="113" t="s">
        <v>64</v>
      </c>
      <c r="S7" s="161" t="s">
        <v>69</v>
      </c>
      <c r="T7" s="167" t="s">
        <v>216</v>
      </c>
      <c r="U7" s="160" t="s">
        <v>217</v>
      </c>
      <c r="V7" s="160" t="s">
        <v>218</v>
      </c>
      <c r="W7" s="160" t="s">
        <v>219</v>
      </c>
      <c r="X7" s="160" t="s">
        <v>220</v>
      </c>
      <c r="Y7" s="159" t="s">
        <v>221</v>
      </c>
      <c r="Z7" s="115" t="s">
        <v>216</v>
      </c>
      <c r="AA7" s="123" t="s">
        <v>217</v>
      </c>
      <c r="AB7" s="123" t="s">
        <v>218</v>
      </c>
      <c r="AC7" s="123" t="s">
        <v>219</v>
      </c>
      <c r="AD7" s="123" t="s">
        <v>220</v>
      </c>
      <c r="AE7" s="179" t="s">
        <v>221</v>
      </c>
      <c r="AF7" s="181" t="s">
        <v>216</v>
      </c>
      <c r="AG7" s="152" t="s">
        <v>222</v>
      </c>
      <c r="AH7" s="152" t="s">
        <v>223</v>
      </c>
      <c r="AI7" s="149" t="s">
        <v>224</v>
      </c>
      <c r="AJ7" s="149" t="s">
        <v>225</v>
      </c>
      <c r="AK7" s="183" t="s">
        <v>218</v>
      </c>
      <c r="AL7" s="152" t="s">
        <v>219</v>
      </c>
      <c r="AM7" s="152" t="s">
        <v>282</v>
      </c>
      <c r="AN7" s="190" t="s">
        <v>221</v>
      </c>
      <c r="AO7" s="188" t="s">
        <v>30</v>
      </c>
      <c r="AP7" s="172" t="s">
        <v>124</v>
      </c>
      <c r="AQ7" s="172" t="s">
        <v>134</v>
      </c>
      <c r="AR7" s="174" t="s">
        <v>135</v>
      </c>
    </row>
    <row r="8" spans="1:53" s="19" customFormat="1" ht="22.8" x14ac:dyDescent="0.3">
      <c r="A8" s="164"/>
      <c r="B8" s="166"/>
      <c r="C8" s="166"/>
      <c r="D8" s="166"/>
      <c r="E8" s="166"/>
      <c r="F8" s="166"/>
      <c r="G8" s="155"/>
      <c r="H8" s="170"/>
      <c r="I8" s="25" t="s">
        <v>38</v>
      </c>
      <c r="J8" s="25" t="s">
        <v>37</v>
      </c>
      <c r="K8" s="114"/>
      <c r="L8" s="114"/>
      <c r="M8" s="171"/>
      <c r="N8" s="114"/>
      <c r="O8" s="114"/>
      <c r="P8" s="114"/>
      <c r="Q8" s="114"/>
      <c r="R8" s="114"/>
      <c r="S8" s="162"/>
      <c r="T8" s="167"/>
      <c r="U8" s="160"/>
      <c r="V8" s="160"/>
      <c r="W8" s="160"/>
      <c r="X8" s="160"/>
      <c r="Y8" s="159"/>
      <c r="Z8" s="116"/>
      <c r="AA8" s="124"/>
      <c r="AB8" s="124"/>
      <c r="AC8" s="124"/>
      <c r="AD8" s="124"/>
      <c r="AE8" s="180"/>
      <c r="AF8" s="182"/>
      <c r="AG8" s="153"/>
      <c r="AH8" s="153"/>
      <c r="AI8" s="150"/>
      <c r="AJ8" s="150"/>
      <c r="AK8" s="184"/>
      <c r="AL8" s="153"/>
      <c r="AM8" s="153"/>
      <c r="AN8" s="191"/>
      <c r="AO8" s="189"/>
      <c r="AP8" s="173"/>
      <c r="AQ8" s="173"/>
      <c r="AR8" s="175"/>
    </row>
    <row r="9" spans="1:53" s="24" customFormat="1" ht="41.4" thickBot="1" x14ac:dyDescent="0.35">
      <c r="A9" s="65" t="s">
        <v>23</v>
      </c>
      <c r="B9" s="66" t="s">
        <v>4</v>
      </c>
      <c r="C9" s="66" t="s">
        <v>5</v>
      </c>
      <c r="D9" s="66" t="s">
        <v>128</v>
      </c>
      <c r="E9" s="66" t="s">
        <v>4</v>
      </c>
      <c r="F9" s="66" t="s">
        <v>129</v>
      </c>
      <c r="G9" s="67" t="s">
        <v>131</v>
      </c>
      <c r="H9" s="68" t="s">
        <v>6</v>
      </c>
      <c r="I9" s="69" t="s">
        <v>132</v>
      </c>
      <c r="J9" s="69" t="s">
        <v>9</v>
      </c>
      <c r="K9" s="69" t="s">
        <v>5</v>
      </c>
      <c r="L9" s="69" t="s">
        <v>14</v>
      </c>
      <c r="M9" s="69" t="s">
        <v>71</v>
      </c>
      <c r="N9" s="69" t="s">
        <v>5</v>
      </c>
      <c r="O9" s="69" t="s">
        <v>4</v>
      </c>
      <c r="P9" s="69" t="s">
        <v>4</v>
      </c>
      <c r="Q9" s="69" t="s">
        <v>5</v>
      </c>
      <c r="R9" s="69" t="s">
        <v>13</v>
      </c>
      <c r="S9" s="70" t="s">
        <v>13</v>
      </c>
      <c r="T9" s="73" t="s">
        <v>4</v>
      </c>
      <c r="U9" s="74" t="s">
        <v>34</v>
      </c>
      <c r="V9" s="74" t="s">
        <v>33</v>
      </c>
      <c r="W9" s="74" t="s">
        <v>13</v>
      </c>
      <c r="X9" s="74" t="s">
        <v>13</v>
      </c>
      <c r="Y9" s="75" t="s">
        <v>195</v>
      </c>
      <c r="Z9" s="76" t="s">
        <v>4</v>
      </c>
      <c r="AA9" s="77" t="s">
        <v>34</v>
      </c>
      <c r="AB9" s="77" t="s">
        <v>33</v>
      </c>
      <c r="AC9" s="77" t="s">
        <v>13</v>
      </c>
      <c r="AD9" s="77" t="s">
        <v>13</v>
      </c>
      <c r="AE9" s="79" t="s">
        <v>197</v>
      </c>
      <c r="AF9" s="80" t="s">
        <v>4</v>
      </c>
      <c r="AG9" s="78" t="s">
        <v>31</v>
      </c>
      <c r="AH9" s="78" t="s">
        <v>32</v>
      </c>
      <c r="AI9" s="151"/>
      <c r="AJ9" s="151"/>
      <c r="AK9" s="88" t="s">
        <v>33</v>
      </c>
      <c r="AL9" s="78" t="s">
        <v>13</v>
      </c>
      <c r="AM9" s="78" t="s">
        <v>226</v>
      </c>
      <c r="AN9" s="81" t="s">
        <v>227</v>
      </c>
      <c r="AO9" s="85" t="s">
        <v>35</v>
      </c>
      <c r="AP9" s="86" t="s">
        <v>125</v>
      </c>
      <c r="AQ9" s="86" t="s">
        <v>5</v>
      </c>
      <c r="AR9" s="87" t="s">
        <v>136</v>
      </c>
    </row>
    <row r="10" spans="1:53" s="24" customFormat="1" ht="153" x14ac:dyDescent="0.3">
      <c r="A10" s="26">
        <v>142</v>
      </c>
      <c r="B10" s="27">
        <v>43816</v>
      </c>
      <c r="C10" s="28" t="s">
        <v>15</v>
      </c>
      <c r="D10" s="28" t="s">
        <v>147</v>
      </c>
      <c r="E10" s="29">
        <f>B10</f>
        <v>43816</v>
      </c>
      <c r="F10" s="41" t="s">
        <v>154</v>
      </c>
      <c r="G10" s="31" t="s">
        <v>155</v>
      </c>
      <c r="H10" s="42" t="s">
        <v>156</v>
      </c>
      <c r="I10" s="43" t="s">
        <v>157</v>
      </c>
      <c r="J10" s="30">
        <v>1</v>
      </c>
      <c r="K10" s="32" t="s">
        <v>18</v>
      </c>
      <c r="L10" s="44" t="s">
        <v>158</v>
      </c>
      <c r="M10" s="41">
        <v>1</v>
      </c>
      <c r="N10" s="33">
        <v>1</v>
      </c>
      <c r="O10" s="45">
        <v>43825</v>
      </c>
      <c r="P10" s="45">
        <v>44182</v>
      </c>
      <c r="Q10" s="28" t="s">
        <v>59</v>
      </c>
      <c r="R10" s="28" t="s">
        <v>24</v>
      </c>
      <c r="S10" s="35" t="s">
        <v>109</v>
      </c>
      <c r="T10" s="63">
        <v>44316</v>
      </c>
      <c r="U10" s="39" t="s">
        <v>199</v>
      </c>
      <c r="V10" s="37">
        <v>0</v>
      </c>
      <c r="W10" s="22" t="s">
        <v>159</v>
      </c>
      <c r="X10" s="38"/>
      <c r="Y10" s="40" t="s">
        <v>278</v>
      </c>
      <c r="Z10" s="63">
        <v>44439</v>
      </c>
      <c r="AA10" s="39" t="s">
        <v>210</v>
      </c>
      <c r="AB10" s="33">
        <v>0.5</v>
      </c>
      <c r="AC10" s="22" t="s">
        <v>159</v>
      </c>
      <c r="AD10" s="62"/>
      <c r="AE10" s="64" t="s">
        <v>278</v>
      </c>
      <c r="AF10" s="63">
        <v>44561</v>
      </c>
      <c r="AG10" s="101" t="s">
        <v>269</v>
      </c>
      <c r="AH10" s="64">
        <v>1</v>
      </c>
      <c r="AI10" s="64" t="str">
        <f>IF(AH10="","",IF(AF10&gt;=P10,IF(AK10&lt;100%,"INCUMPLIDA",IF(AK10=100%,"TERMINADA EXTEMPORÁNEA"))))</f>
        <v>TERMINADA EXTEMPORÁNEA</v>
      </c>
      <c r="AJ10" s="64" t="str">
        <f t="shared" ref="AJ10" si="0">IF(AH10="","",IF(AF10&gt;P10,IF(AK10=0%,"SIN INICIAR",IF(AK10=100%,"TERMINADA",IF(AK10&lt;0%,"INCUMPLIDA")))))</f>
        <v>TERMINADA</v>
      </c>
      <c r="AK10" s="89">
        <f t="shared" ref="AK10" si="1">IF(OR(AH10="",AH10=""),"",IF(OR(AH10=0,AH10=0),0,IF((AH10*100%)/J10&gt;100%,100%,(AH10*100%)/J10)))</f>
        <v>1</v>
      </c>
      <c r="AL10" s="99" t="str">
        <f>IF(AH10="","",IF(AF10&gt;P10,AI10,IF(AF10&lt;P10,AJ10)))</f>
        <v>TERMINADA EXTEMPORÁNEA</v>
      </c>
      <c r="AM10" s="39" t="s">
        <v>280</v>
      </c>
      <c r="AN10" s="64" t="s">
        <v>278</v>
      </c>
      <c r="AO10" s="22" t="str">
        <f>IF(AK10="","",IF(OR(AK10=100%),"CUMPLIDA","PENDIENTE"))</f>
        <v>CUMPLIDA</v>
      </c>
      <c r="AP10" s="32" t="s">
        <v>261</v>
      </c>
      <c r="AQ10" s="28" t="s">
        <v>140</v>
      </c>
      <c r="AR10" s="32" t="s">
        <v>281</v>
      </c>
    </row>
    <row r="11" spans="1:53" s="24" customFormat="1" ht="163.19999999999999" x14ac:dyDescent="0.3">
      <c r="A11" s="26">
        <v>145</v>
      </c>
      <c r="B11" s="27">
        <v>43701</v>
      </c>
      <c r="C11" s="28" t="s">
        <v>15</v>
      </c>
      <c r="D11" s="28" t="s">
        <v>162</v>
      </c>
      <c r="E11" s="46">
        <v>43701</v>
      </c>
      <c r="F11" s="47" t="s">
        <v>148</v>
      </c>
      <c r="G11" s="48" t="s">
        <v>187</v>
      </c>
      <c r="H11" s="49" t="s">
        <v>200</v>
      </c>
      <c r="I11" s="54" t="s">
        <v>170</v>
      </c>
      <c r="J11" s="50">
        <v>1</v>
      </c>
      <c r="K11" s="32" t="s">
        <v>18</v>
      </c>
      <c r="L11" s="51" t="s">
        <v>176</v>
      </c>
      <c r="M11" s="55">
        <v>0.9</v>
      </c>
      <c r="N11" s="52">
        <v>0.9</v>
      </c>
      <c r="O11" s="45">
        <v>44075</v>
      </c>
      <c r="P11" s="45">
        <v>44432</v>
      </c>
      <c r="Q11" s="28" t="s">
        <v>55</v>
      </c>
      <c r="R11" s="28" t="s">
        <v>123</v>
      </c>
      <c r="S11" s="35" t="s">
        <v>143</v>
      </c>
      <c r="T11" s="63">
        <v>44316</v>
      </c>
      <c r="U11" s="36" t="s">
        <v>201</v>
      </c>
      <c r="V11" s="37">
        <v>0.5</v>
      </c>
      <c r="W11" s="23" t="s">
        <v>144</v>
      </c>
      <c r="X11" s="53"/>
      <c r="Y11" s="38" t="s">
        <v>142</v>
      </c>
      <c r="Z11" s="63">
        <v>44439</v>
      </c>
      <c r="AA11" s="36" t="s">
        <v>212</v>
      </c>
      <c r="AB11" s="33">
        <v>1</v>
      </c>
      <c r="AC11" s="23" t="s">
        <v>161</v>
      </c>
      <c r="AD11" s="20" t="s">
        <v>139</v>
      </c>
      <c r="AE11" s="38" t="s">
        <v>142</v>
      </c>
      <c r="AF11" s="63">
        <v>44561</v>
      </c>
      <c r="AG11" s="100" t="s">
        <v>264</v>
      </c>
      <c r="AH11" s="38">
        <v>1</v>
      </c>
      <c r="AI11" s="64" t="b">
        <f>IF(AH11="","",IF(AF11&lt;P11,IF(AK11&lt;100%,"INCUMPLIDA",IF(AK11=100%,"TERMINADA EXTEMPORÁNEA"))))</f>
        <v>0</v>
      </c>
      <c r="AJ11" s="64" t="str">
        <f>IF(AH11="","",IF(AF11&gt;=P11,IF(AH11=0%,"SIN INICIAR",IF(AH11=100%,"TERMINADA",IF(AH11&gt;0%,"EN PROCESO",IF(AH11&lt;0%,"INCUMPLIDA"))))))</f>
        <v>TERMINADA</v>
      </c>
      <c r="AK11" s="89">
        <f>IF(OR(AH11="",AH11=""),"",IF(OR(AH11=0,AH11=0),0,IF((AH11*100%)/J11&gt;100%,100%,(AH11*100%)/J11)))</f>
        <v>1</v>
      </c>
      <c r="AL11" s="99" t="str">
        <f>IF(AH11="","",IF(AF11&lt;P11,AI11,IF(AF11&gt;P11,AJ11)))</f>
        <v>TERMINADA</v>
      </c>
      <c r="AM11" s="36" t="s">
        <v>265</v>
      </c>
      <c r="AN11" s="38" t="s">
        <v>142</v>
      </c>
      <c r="AO11" s="22" t="str">
        <f>IF(AK11="","",IF(OR(AK11=100%),"CUMPLIDA","PENDIENTE"))</f>
        <v>CUMPLIDA</v>
      </c>
      <c r="AP11" s="32" t="s">
        <v>261</v>
      </c>
      <c r="AQ11" s="28" t="s">
        <v>140</v>
      </c>
      <c r="AR11" s="32" t="s">
        <v>272</v>
      </c>
    </row>
    <row r="12" spans="1:53" s="24" customFormat="1" ht="163.19999999999999" x14ac:dyDescent="0.3">
      <c r="A12" s="26">
        <v>146</v>
      </c>
      <c r="B12" s="27">
        <v>43701</v>
      </c>
      <c r="C12" s="28" t="s">
        <v>15</v>
      </c>
      <c r="D12" s="28" t="s">
        <v>162</v>
      </c>
      <c r="E12" s="46">
        <v>43701</v>
      </c>
      <c r="F12" s="47" t="s">
        <v>149</v>
      </c>
      <c r="G12" s="48" t="s">
        <v>188</v>
      </c>
      <c r="H12" s="56" t="s">
        <v>166</v>
      </c>
      <c r="I12" s="54" t="s">
        <v>170</v>
      </c>
      <c r="J12" s="50">
        <v>1</v>
      </c>
      <c r="K12" s="32" t="s">
        <v>18</v>
      </c>
      <c r="L12" s="51" t="s">
        <v>176</v>
      </c>
      <c r="M12" s="55">
        <v>0.9</v>
      </c>
      <c r="N12" s="52">
        <v>0.9</v>
      </c>
      <c r="O12" s="45">
        <v>44075</v>
      </c>
      <c r="P12" s="45">
        <v>44432</v>
      </c>
      <c r="Q12" s="28" t="s">
        <v>55</v>
      </c>
      <c r="R12" s="28" t="s">
        <v>123</v>
      </c>
      <c r="S12" s="35" t="s">
        <v>143</v>
      </c>
      <c r="T12" s="63">
        <v>44316</v>
      </c>
      <c r="U12" s="36" t="s">
        <v>201</v>
      </c>
      <c r="V12" s="37">
        <v>0.5</v>
      </c>
      <c r="W12" s="23" t="s">
        <v>144</v>
      </c>
      <c r="X12" s="53"/>
      <c r="Y12" s="38" t="s">
        <v>142</v>
      </c>
      <c r="Z12" s="63">
        <v>44439</v>
      </c>
      <c r="AA12" s="36" t="s">
        <v>212</v>
      </c>
      <c r="AB12" s="33">
        <v>1</v>
      </c>
      <c r="AC12" s="23" t="s">
        <v>161</v>
      </c>
      <c r="AD12" s="20" t="s">
        <v>139</v>
      </c>
      <c r="AE12" s="38" t="s">
        <v>142</v>
      </c>
      <c r="AF12" s="63">
        <v>44561</v>
      </c>
      <c r="AG12" s="100" t="s">
        <v>266</v>
      </c>
      <c r="AH12" s="38">
        <v>1</v>
      </c>
      <c r="AI12" s="64" t="b">
        <f t="shared" ref="AI12:AI13" si="2">IF(AH12="","",IF(AF12&lt;P12,IF(AK12&lt;100%,"INCUMPLIDA",IF(AK12=100%,"TERMINADA EXTEMPORÁNEA"))))</f>
        <v>0</v>
      </c>
      <c r="AJ12" s="64" t="str">
        <f t="shared" ref="AJ12" si="3">IF(AH12="","",IF(AF12&gt;=P12,IF(AH12=0%,"SIN INICIAR",IF(AH12=100%,"TERMINADA",IF(AH12&gt;0%,"EN PROCESO",IF(AH12&lt;0%,"INCUMPLIDA"))))))</f>
        <v>TERMINADA</v>
      </c>
      <c r="AK12" s="89">
        <f t="shared" ref="AK12:AK13" si="4">IF(OR(AH12="",AH12=""),"",IF(OR(AH12=0,AH12=0),0,IF((AH12*100%)/J12&gt;100%,100%,(AH12*100%)/J12)))</f>
        <v>1</v>
      </c>
      <c r="AL12" s="99" t="str">
        <f t="shared" ref="AL12:AL13" si="5">IF(AH12="","",IF(AF12&lt;P12,AI12,IF(AF12&gt;P12,AJ12)))</f>
        <v>TERMINADA</v>
      </c>
      <c r="AM12" s="36" t="s">
        <v>265</v>
      </c>
      <c r="AN12" s="38" t="s">
        <v>142</v>
      </c>
      <c r="AO12" s="22" t="str">
        <f t="shared" ref="AO12:AO30" si="6">IF(AK12="","",IF(OR(AK12=100%),"CUMPLIDA","PENDIENTE"))</f>
        <v>CUMPLIDA</v>
      </c>
      <c r="AP12" s="32" t="s">
        <v>261</v>
      </c>
      <c r="AQ12" s="28" t="s">
        <v>140</v>
      </c>
      <c r="AR12" s="32" t="s">
        <v>272</v>
      </c>
    </row>
    <row r="13" spans="1:53" s="24" customFormat="1" ht="102" x14ac:dyDescent="0.3">
      <c r="A13" s="26">
        <v>148</v>
      </c>
      <c r="B13" s="27">
        <v>43701</v>
      </c>
      <c r="C13" s="28" t="s">
        <v>15</v>
      </c>
      <c r="D13" s="28" t="s">
        <v>162</v>
      </c>
      <c r="E13" s="46">
        <v>43701</v>
      </c>
      <c r="F13" s="47" t="s">
        <v>163</v>
      </c>
      <c r="G13" s="48" t="s">
        <v>189</v>
      </c>
      <c r="H13" s="49" t="s">
        <v>166</v>
      </c>
      <c r="I13" s="57" t="s">
        <v>171</v>
      </c>
      <c r="J13" s="50">
        <v>2</v>
      </c>
      <c r="K13" s="32" t="s">
        <v>18</v>
      </c>
      <c r="L13" s="51" t="s">
        <v>177</v>
      </c>
      <c r="M13" s="47">
        <v>1</v>
      </c>
      <c r="N13" s="52">
        <v>1</v>
      </c>
      <c r="O13" s="45">
        <v>44075</v>
      </c>
      <c r="P13" s="45">
        <v>44432</v>
      </c>
      <c r="Q13" s="28" t="s">
        <v>55</v>
      </c>
      <c r="R13" s="28" t="s">
        <v>123</v>
      </c>
      <c r="S13" s="35" t="s">
        <v>143</v>
      </c>
      <c r="T13" s="63">
        <v>44316</v>
      </c>
      <c r="U13" s="36" t="s">
        <v>202</v>
      </c>
      <c r="V13" s="37">
        <v>0.5</v>
      </c>
      <c r="W13" s="23" t="s">
        <v>144</v>
      </c>
      <c r="X13" s="53"/>
      <c r="Y13" s="38" t="s">
        <v>142</v>
      </c>
      <c r="Z13" s="63">
        <v>44439</v>
      </c>
      <c r="AA13" s="36" t="s">
        <v>209</v>
      </c>
      <c r="AB13" s="33">
        <v>1</v>
      </c>
      <c r="AC13" s="23" t="s">
        <v>161</v>
      </c>
      <c r="AD13" s="20" t="s">
        <v>139</v>
      </c>
      <c r="AE13" s="38" t="s">
        <v>142</v>
      </c>
      <c r="AF13" s="63">
        <v>44561</v>
      </c>
      <c r="AG13" s="100" t="s">
        <v>267</v>
      </c>
      <c r="AH13" s="38">
        <v>2</v>
      </c>
      <c r="AI13" s="64" t="b">
        <f t="shared" si="2"/>
        <v>0</v>
      </c>
      <c r="AJ13" s="64" t="str">
        <f>IF(AH13="","",IF(AF13&gt;P13,IF(AK13=0%,"SIN INICIAR",IF(AK13=100%,"TERMINADA",IF(AK13&lt;0%,"INCUMPLIDA")))))</f>
        <v>TERMINADA</v>
      </c>
      <c r="AK13" s="89">
        <f t="shared" si="4"/>
        <v>1</v>
      </c>
      <c r="AL13" s="99" t="str">
        <f t="shared" si="5"/>
        <v>TERMINADA</v>
      </c>
      <c r="AM13" s="36" t="s">
        <v>268</v>
      </c>
      <c r="AN13" s="38" t="s">
        <v>142</v>
      </c>
      <c r="AO13" s="22" t="str">
        <f t="shared" si="6"/>
        <v>CUMPLIDA</v>
      </c>
      <c r="AP13" s="32" t="s">
        <v>261</v>
      </c>
      <c r="AQ13" s="28" t="s">
        <v>140</v>
      </c>
      <c r="AR13" s="32" t="s">
        <v>272</v>
      </c>
    </row>
    <row r="14" spans="1:53" s="24" customFormat="1" ht="163.19999999999999" x14ac:dyDescent="0.3">
      <c r="A14" s="26">
        <v>149</v>
      </c>
      <c r="B14" s="27">
        <v>43701</v>
      </c>
      <c r="C14" s="28" t="s">
        <v>15</v>
      </c>
      <c r="D14" s="28" t="s">
        <v>162</v>
      </c>
      <c r="E14" s="46">
        <v>43701</v>
      </c>
      <c r="F14" s="47" t="s">
        <v>163</v>
      </c>
      <c r="G14" s="48" t="s">
        <v>189</v>
      </c>
      <c r="H14" s="49" t="s">
        <v>166</v>
      </c>
      <c r="I14" s="54" t="s">
        <v>170</v>
      </c>
      <c r="J14" s="50">
        <v>1</v>
      </c>
      <c r="K14" s="32" t="s">
        <v>18</v>
      </c>
      <c r="L14" s="51" t="s">
        <v>176</v>
      </c>
      <c r="M14" s="55">
        <v>0.9</v>
      </c>
      <c r="N14" s="52">
        <v>0.9</v>
      </c>
      <c r="O14" s="34">
        <v>44075</v>
      </c>
      <c r="P14" s="34">
        <v>44432</v>
      </c>
      <c r="Q14" s="28" t="s">
        <v>55</v>
      </c>
      <c r="R14" s="28" t="s">
        <v>123</v>
      </c>
      <c r="S14" s="35" t="s">
        <v>143</v>
      </c>
      <c r="T14" s="63">
        <v>44316</v>
      </c>
      <c r="U14" s="36" t="s">
        <v>201</v>
      </c>
      <c r="V14" s="37">
        <v>0.5</v>
      </c>
      <c r="W14" s="23" t="s">
        <v>144</v>
      </c>
      <c r="X14" s="53"/>
      <c r="Y14" s="38" t="s">
        <v>142</v>
      </c>
      <c r="Z14" s="63">
        <v>44439</v>
      </c>
      <c r="AA14" s="36" t="s">
        <v>213</v>
      </c>
      <c r="AB14" s="33">
        <v>1</v>
      </c>
      <c r="AC14" s="23" t="s">
        <v>161</v>
      </c>
      <c r="AD14" s="20" t="s">
        <v>139</v>
      </c>
      <c r="AE14" s="38" t="s">
        <v>142</v>
      </c>
      <c r="AF14" s="63">
        <v>44561</v>
      </c>
      <c r="AG14" s="100" t="s">
        <v>266</v>
      </c>
      <c r="AH14" s="38">
        <v>2</v>
      </c>
      <c r="AI14" s="64" t="b">
        <f t="shared" ref="AI14:AI15" si="7">IF(AH14="","",IF(AF14&lt;P14,IF(AK14&lt;100%,"INCUMPLIDA",IF(AK14=100%,"TERMINADA EXTEMPORÁNEA"))))</f>
        <v>0</v>
      </c>
      <c r="AJ14" s="64" t="str">
        <f>IF(AH14="","",IF(AF14&gt;P14,IF(AK14=0%,"SIN INICIAR",IF(AK14=100%,"TERMINADA",IF(AK14&lt;0%,"INCUMPLIDA")))))</f>
        <v>TERMINADA</v>
      </c>
      <c r="AK14" s="89">
        <f t="shared" ref="AK14:AK15" si="8">IF(OR(AH14="",AH14=""),"",IF(OR(AH14=0,AH14=0),0,IF((AH14*100%)/J14&gt;100%,100%,(AH14*100%)/J14)))</f>
        <v>1</v>
      </c>
      <c r="AL14" s="99" t="str">
        <f t="shared" ref="AL14:AL15" si="9">IF(AH14="","",IF(AF14&lt;P14,AI14,IF(AF14&gt;P14,AJ14)))</f>
        <v>TERMINADA</v>
      </c>
      <c r="AM14" s="36" t="s">
        <v>265</v>
      </c>
      <c r="AN14" s="38" t="s">
        <v>142</v>
      </c>
      <c r="AO14" s="22" t="str">
        <f t="shared" si="6"/>
        <v>CUMPLIDA</v>
      </c>
      <c r="AP14" s="32" t="s">
        <v>261</v>
      </c>
      <c r="AQ14" s="28" t="s">
        <v>140</v>
      </c>
      <c r="AR14" s="32" t="s">
        <v>272</v>
      </c>
    </row>
    <row r="15" spans="1:53" s="24" customFormat="1" ht="153" x14ac:dyDescent="0.3">
      <c r="A15" s="26">
        <v>151</v>
      </c>
      <c r="B15" s="27">
        <v>43701</v>
      </c>
      <c r="C15" s="28" t="s">
        <v>15</v>
      </c>
      <c r="D15" s="28" t="s">
        <v>162</v>
      </c>
      <c r="E15" s="46">
        <v>43701</v>
      </c>
      <c r="F15" s="47" t="s">
        <v>150</v>
      </c>
      <c r="G15" s="48" t="s">
        <v>190</v>
      </c>
      <c r="H15" s="56" t="s">
        <v>167</v>
      </c>
      <c r="I15" s="54" t="s">
        <v>172</v>
      </c>
      <c r="J15" s="50">
        <v>2</v>
      </c>
      <c r="K15" s="32" t="s">
        <v>18</v>
      </c>
      <c r="L15" s="51" t="s">
        <v>178</v>
      </c>
      <c r="M15" s="47">
        <v>1</v>
      </c>
      <c r="N15" s="52">
        <v>1</v>
      </c>
      <c r="O15" s="45">
        <v>44075</v>
      </c>
      <c r="P15" s="45">
        <v>44432</v>
      </c>
      <c r="Q15" s="58" t="s">
        <v>105</v>
      </c>
      <c r="R15" s="28" t="s">
        <v>181</v>
      </c>
      <c r="S15" s="35" t="s">
        <v>182</v>
      </c>
      <c r="T15" s="63">
        <v>44316</v>
      </c>
      <c r="U15" s="59" t="s">
        <v>203</v>
      </c>
      <c r="V15" s="37">
        <v>0.25</v>
      </c>
      <c r="W15" s="23" t="s">
        <v>144</v>
      </c>
      <c r="X15" s="53"/>
      <c r="Y15" s="38" t="s">
        <v>146</v>
      </c>
      <c r="Z15" s="63">
        <v>44439</v>
      </c>
      <c r="AA15" s="71" t="s">
        <v>214</v>
      </c>
      <c r="AB15" s="33">
        <v>0</v>
      </c>
      <c r="AC15" s="23" t="s">
        <v>159</v>
      </c>
      <c r="AD15" s="23"/>
      <c r="AE15" s="38" t="s">
        <v>146</v>
      </c>
      <c r="AF15" s="63">
        <v>44561</v>
      </c>
      <c r="AG15" s="97" t="s">
        <v>262</v>
      </c>
      <c r="AH15" s="38">
        <v>0</v>
      </c>
      <c r="AI15" s="64" t="b">
        <f t="shared" si="7"/>
        <v>0</v>
      </c>
      <c r="AJ15" s="64" t="str">
        <f>IF(AH15="","",IF(AF15&gt;P15,IF(AK15&lt;0%,"SIN INICIAR",IF(AK15=100%,"TERMINADA",IF(AK15=0%,"INCUMPLIDA")))))</f>
        <v>INCUMPLIDA</v>
      </c>
      <c r="AK15" s="89">
        <f t="shared" si="8"/>
        <v>0</v>
      </c>
      <c r="AL15" s="99" t="str">
        <f t="shared" si="9"/>
        <v>INCUMPLIDA</v>
      </c>
      <c r="AM15" s="195" t="s">
        <v>273</v>
      </c>
      <c r="AN15" s="38" t="s">
        <v>146</v>
      </c>
      <c r="AO15" s="22" t="str">
        <f t="shared" si="6"/>
        <v>PENDIENTE</v>
      </c>
      <c r="AP15" s="38"/>
      <c r="AQ15" s="28"/>
      <c r="AR15" s="38"/>
    </row>
    <row r="16" spans="1:53" s="24" customFormat="1" ht="224.4" x14ac:dyDescent="0.3">
      <c r="A16" s="26">
        <v>152</v>
      </c>
      <c r="B16" s="27">
        <v>43701</v>
      </c>
      <c r="C16" s="28" t="s">
        <v>15</v>
      </c>
      <c r="D16" s="28" t="s">
        <v>162</v>
      </c>
      <c r="E16" s="46">
        <v>43701</v>
      </c>
      <c r="F16" s="47" t="s">
        <v>150</v>
      </c>
      <c r="G16" s="48" t="s">
        <v>190</v>
      </c>
      <c r="H16" s="56" t="s">
        <v>168</v>
      </c>
      <c r="I16" s="54" t="s">
        <v>173</v>
      </c>
      <c r="J16" s="50">
        <v>1</v>
      </c>
      <c r="K16" s="32" t="s">
        <v>18</v>
      </c>
      <c r="L16" s="51" t="s">
        <v>179</v>
      </c>
      <c r="M16" s="47">
        <v>1</v>
      </c>
      <c r="N16" s="52">
        <v>1</v>
      </c>
      <c r="O16" s="45">
        <v>44075</v>
      </c>
      <c r="P16" s="45">
        <v>44432</v>
      </c>
      <c r="Q16" s="58" t="s">
        <v>183</v>
      </c>
      <c r="R16" s="30" t="s">
        <v>123</v>
      </c>
      <c r="S16" s="60" t="s">
        <v>183</v>
      </c>
      <c r="T16" s="63">
        <v>44316</v>
      </c>
      <c r="U16" s="59" t="s">
        <v>204</v>
      </c>
      <c r="V16" s="37">
        <v>0.5</v>
      </c>
      <c r="W16" s="23" t="s">
        <v>144</v>
      </c>
      <c r="X16" s="53"/>
      <c r="Y16" s="38" t="s">
        <v>146</v>
      </c>
      <c r="Z16" s="63">
        <v>44439</v>
      </c>
      <c r="AA16" s="72" t="s">
        <v>215</v>
      </c>
      <c r="AB16" s="33">
        <v>1</v>
      </c>
      <c r="AC16" s="23" t="s">
        <v>196</v>
      </c>
      <c r="AD16" s="20" t="s">
        <v>139</v>
      </c>
      <c r="AE16" s="38" t="s">
        <v>146</v>
      </c>
      <c r="AF16" s="63">
        <v>44561</v>
      </c>
      <c r="AG16" s="96" t="s">
        <v>260</v>
      </c>
      <c r="AH16" s="38">
        <v>1</v>
      </c>
      <c r="AI16" s="64" t="str">
        <f>IF(AH16="","",IF(AF16&gt;=P16,IF(AK16&lt;100%,"INCUMPLIDA",IF(AK16=100%,"TERMINADA EXTEMPORÁNEA"))))</f>
        <v>TERMINADA EXTEMPORÁNEA</v>
      </c>
      <c r="AJ16" s="64" t="str">
        <f t="shared" ref="AJ16:AJ23" si="10">IF(AH16="","",IF(AF16&gt;P16,IF(AK16=0%,"SIN INICIAR",IF(AK16=100%,"TERMINADA",IF(AK16&lt;0%,"INCUMPLIDA")))))</f>
        <v>TERMINADA</v>
      </c>
      <c r="AK16" s="89">
        <f t="shared" ref="AK16:AK30" si="11">IF(OR(AH16="",AH16=""),"",IF(OR(AH16=0,AH16=0),0,IF((AH16*100%)/J16&gt;100%,100%,(AH16*100%)/J16)))</f>
        <v>1</v>
      </c>
      <c r="AL16" s="99" t="str">
        <f>IF(AH16="","",IF(AF16&gt;P16,AI16,IF(AF16&lt;P16,AJ16)))</f>
        <v>TERMINADA EXTEMPORÁNEA</v>
      </c>
      <c r="AM16" s="195" t="s">
        <v>283</v>
      </c>
      <c r="AN16" s="38" t="s">
        <v>146</v>
      </c>
      <c r="AO16" s="22" t="str">
        <f t="shared" si="6"/>
        <v>CUMPLIDA</v>
      </c>
      <c r="AP16" s="32" t="s">
        <v>261</v>
      </c>
      <c r="AQ16" s="28" t="s">
        <v>140</v>
      </c>
      <c r="AR16" s="32" t="s">
        <v>272</v>
      </c>
    </row>
    <row r="17" spans="1:45" s="24" customFormat="1" ht="153" x14ac:dyDescent="0.3">
      <c r="A17" s="26">
        <v>154</v>
      </c>
      <c r="B17" s="27">
        <v>43701</v>
      </c>
      <c r="C17" s="28" t="s">
        <v>15</v>
      </c>
      <c r="D17" s="28" t="s">
        <v>162</v>
      </c>
      <c r="E17" s="46">
        <v>43701</v>
      </c>
      <c r="F17" s="47" t="s">
        <v>151</v>
      </c>
      <c r="G17" s="48" t="s">
        <v>191</v>
      </c>
      <c r="H17" s="56" t="s">
        <v>167</v>
      </c>
      <c r="I17" s="54" t="s">
        <v>172</v>
      </c>
      <c r="J17" s="50">
        <v>2</v>
      </c>
      <c r="K17" s="32" t="s">
        <v>18</v>
      </c>
      <c r="L17" s="51" t="s">
        <v>178</v>
      </c>
      <c r="M17" s="47">
        <v>1</v>
      </c>
      <c r="N17" s="52">
        <v>1</v>
      </c>
      <c r="O17" s="45">
        <v>44075</v>
      </c>
      <c r="P17" s="45">
        <v>44432</v>
      </c>
      <c r="Q17" s="58" t="s">
        <v>105</v>
      </c>
      <c r="R17" s="28" t="s">
        <v>181</v>
      </c>
      <c r="S17" s="35" t="s">
        <v>182</v>
      </c>
      <c r="T17" s="63">
        <v>44316</v>
      </c>
      <c r="U17" s="59" t="s">
        <v>205</v>
      </c>
      <c r="V17" s="37">
        <v>0</v>
      </c>
      <c r="W17" s="23" t="s">
        <v>145</v>
      </c>
      <c r="X17" s="53"/>
      <c r="Y17" s="38" t="s">
        <v>146</v>
      </c>
      <c r="Z17" s="63">
        <v>44439</v>
      </c>
      <c r="AA17" s="71" t="s">
        <v>214</v>
      </c>
      <c r="AB17" s="33">
        <v>0</v>
      </c>
      <c r="AC17" s="23" t="s">
        <v>159</v>
      </c>
      <c r="AD17" s="23"/>
      <c r="AE17" s="38" t="s">
        <v>146</v>
      </c>
      <c r="AF17" s="63">
        <v>44561</v>
      </c>
      <c r="AG17" s="97" t="s">
        <v>262</v>
      </c>
      <c r="AH17" s="38">
        <v>0</v>
      </c>
      <c r="AI17" s="64" t="b">
        <f t="shared" ref="AI17" si="12">IF(AH17="","",IF(AF17&lt;P17,IF(AK17&lt;100%,"INCUMPLIDA",IF(AK17=100%,"TERMINADA EXTEMPORÁNEA"))))</f>
        <v>0</v>
      </c>
      <c r="AJ17" s="64" t="str">
        <f>IF(AH17="","",IF(AF17&gt;P17,IF(AK17&lt;0%,"SIN INICIAR",IF(AK17=100%,"TERMINADA",IF(AK17=0%,"INCUMPLIDA")))))</f>
        <v>INCUMPLIDA</v>
      </c>
      <c r="AK17" s="89">
        <f t="shared" ref="AK17" si="13">IF(OR(AH17="",AH17=""),"",IF(OR(AH17=0,AH17=0),0,IF((AH17*100%)/J17&gt;100%,100%,(AH17*100%)/J17)))</f>
        <v>0</v>
      </c>
      <c r="AL17" s="99" t="str">
        <f t="shared" ref="AL17" si="14">IF(AH17="","",IF(AF17&lt;P17,AI17,IF(AF17&gt;P17,AJ17)))</f>
        <v>INCUMPLIDA</v>
      </c>
      <c r="AM17" s="195" t="s">
        <v>273</v>
      </c>
      <c r="AN17" s="38" t="s">
        <v>146</v>
      </c>
      <c r="AO17" s="22" t="str">
        <f t="shared" si="6"/>
        <v>PENDIENTE</v>
      </c>
      <c r="AP17" s="38"/>
      <c r="AQ17" s="28"/>
      <c r="AR17" s="38"/>
    </row>
    <row r="18" spans="1:45" s="24" customFormat="1" ht="224.4" x14ac:dyDescent="0.3">
      <c r="A18" s="26">
        <v>155</v>
      </c>
      <c r="B18" s="27">
        <v>43701</v>
      </c>
      <c r="C18" s="28" t="s">
        <v>15</v>
      </c>
      <c r="D18" s="28" t="s">
        <v>162</v>
      </c>
      <c r="E18" s="46">
        <v>43701</v>
      </c>
      <c r="F18" s="47" t="s">
        <v>151</v>
      </c>
      <c r="G18" s="48" t="s">
        <v>191</v>
      </c>
      <c r="H18" s="56" t="s">
        <v>168</v>
      </c>
      <c r="I18" s="54" t="s">
        <v>173</v>
      </c>
      <c r="J18" s="50">
        <v>1</v>
      </c>
      <c r="K18" s="32" t="s">
        <v>18</v>
      </c>
      <c r="L18" s="51" t="s">
        <v>179</v>
      </c>
      <c r="M18" s="47">
        <v>1</v>
      </c>
      <c r="N18" s="52">
        <v>1</v>
      </c>
      <c r="O18" s="45">
        <v>44075</v>
      </c>
      <c r="P18" s="45">
        <v>44432</v>
      </c>
      <c r="Q18" s="58" t="s">
        <v>183</v>
      </c>
      <c r="R18" s="30" t="s">
        <v>123</v>
      </c>
      <c r="S18" s="60" t="s">
        <v>183</v>
      </c>
      <c r="T18" s="63">
        <v>44316</v>
      </c>
      <c r="U18" s="59" t="s">
        <v>204</v>
      </c>
      <c r="V18" s="37">
        <v>0.5</v>
      </c>
      <c r="W18" s="23" t="s">
        <v>144</v>
      </c>
      <c r="X18" s="53"/>
      <c r="Y18" s="38" t="s">
        <v>146</v>
      </c>
      <c r="Z18" s="63">
        <v>44439</v>
      </c>
      <c r="AA18" s="72" t="s">
        <v>215</v>
      </c>
      <c r="AB18" s="33">
        <v>1</v>
      </c>
      <c r="AC18" s="23" t="s">
        <v>196</v>
      </c>
      <c r="AD18" s="20" t="s">
        <v>139</v>
      </c>
      <c r="AE18" s="38" t="s">
        <v>146</v>
      </c>
      <c r="AF18" s="63">
        <v>44561</v>
      </c>
      <c r="AG18" s="96" t="s">
        <v>260</v>
      </c>
      <c r="AH18" s="38">
        <v>1</v>
      </c>
      <c r="AI18" s="64" t="str">
        <f>IF(AH18="","",IF(AF18&gt;=P18,IF(AK18&lt;100%,"INCUMPLIDA",IF(AK18=100%,"TERMINADA EXTEMPORÁNEA"))))</f>
        <v>TERMINADA EXTEMPORÁNEA</v>
      </c>
      <c r="AJ18" s="64" t="str">
        <f t="shared" ref="AJ18" si="15">IF(AH18="","",IF(AF18&gt;P18,IF(AK18=0%,"SIN INICIAR",IF(AK18=100%,"TERMINADA",IF(AK18&lt;0%,"INCUMPLIDA")))))</f>
        <v>TERMINADA</v>
      </c>
      <c r="AK18" s="89">
        <f t="shared" ref="AK18" si="16">IF(OR(AH18="",AH18=""),"",IF(OR(AH18=0,AH18=0),0,IF((AH18*100%)/J18&gt;100%,100%,(AH18*100%)/J18)))</f>
        <v>1</v>
      </c>
      <c r="AL18" s="99" t="str">
        <f>IF(AH18="","",IF(AF18&gt;P18,AI18,IF(AF18&lt;P18,AJ18)))</f>
        <v>TERMINADA EXTEMPORÁNEA</v>
      </c>
      <c r="AM18" s="195" t="s">
        <v>283</v>
      </c>
      <c r="AN18" s="38" t="s">
        <v>146</v>
      </c>
      <c r="AO18" s="22" t="str">
        <f t="shared" si="6"/>
        <v>CUMPLIDA</v>
      </c>
      <c r="AP18" s="32" t="s">
        <v>261</v>
      </c>
      <c r="AQ18" s="28" t="s">
        <v>140</v>
      </c>
      <c r="AR18" s="32" t="s">
        <v>272</v>
      </c>
    </row>
    <row r="19" spans="1:45" s="24" customFormat="1" ht="153" x14ac:dyDescent="0.3">
      <c r="A19" s="26">
        <v>157</v>
      </c>
      <c r="B19" s="27">
        <v>43701</v>
      </c>
      <c r="C19" s="28" t="s">
        <v>15</v>
      </c>
      <c r="D19" s="28" t="s">
        <v>162</v>
      </c>
      <c r="E19" s="46">
        <v>43701</v>
      </c>
      <c r="F19" s="47" t="s">
        <v>152</v>
      </c>
      <c r="G19" s="48" t="s">
        <v>192</v>
      </c>
      <c r="H19" s="56" t="s">
        <v>167</v>
      </c>
      <c r="I19" s="54" t="s">
        <v>172</v>
      </c>
      <c r="J19" s="50">
        <v>2</v>
      </c>
      <c r="K19" s="32" t="s">
        <v>18</v>
      </c>
      <c r="L19" s="51" t="s">
        <v>178</v>
      </c>
      <c r="M19" s="47">
        <v>1</v>
      </c>
      <c r="N19" s="52">
        <v>1</v>
      </c>
      <c r="O19" s="45">
        <v>44075</v>
      </c>
      <c r="P19" s="45">
        <v>44432</v>
      </c>
      <c r="Q19" s="58" t="s">
        <v>105</v>
      </c>
      <c r="R19" s="28" t="s">
        <v>181</v>
      </c>
      <c r="S19" s="35" t="s">
        <v>182</v>
      </c>
      <c r="T19" s="63">
        <v>44316</v>
      </c>
      <c r="U19" s="59" t="s">
        <v>205</v>
      </c>
      <c r="V19" s="37">
        <v>0</v>
      </c>
      <c r="W19" s="23" t="s">
        <v>145</v>
      </c>
      <c r="X19" s="53"/>
      <c r="Y19" s="38" t="s">
        <v>146</v>
      </c>
      <c r="Z19" s="63">
        <v>44439</v>
      </c>
      <c r="AA19" s="71" t="s">
        <v>214</v>
      </c>
      <c r="AB19" s="33">
        <v>0</v>
      </c>
      <c r="AC19" s="23" t="s">
        <v>159</v>
      </c>
      <c r="AD19" s="23"/>
      <c r="AE19" s="38" t="s">
        <v>146</v>
      </c>
      <c r="AF19" s="63">
        <v>44561</v>
      </c>
      <c r="AG19" s="97" t="s">
        <v>262</v>
      </c>
      <c r="AH19" s="38">
        <v>0</v>
      </c>
      <c r="AI19" s="64" t="b">
        <f t="shared" ref="AI19:AI23" si="17">IF(AH19="","",IF(AF19&lt;P19,IF(AK19&lt;100%,"INCUMPLIDA",IF(AK19=100%,"TERMINADA EXTEMPORÁNEA"))))</f>
        <v>0</v>
      </c>
      <c r="AJ19" s="64" t="str">
        <f>IF(AH19="","",IF(AF19&gt;P19,IF(AK19&lt;0%,"SIN INICIAR",IF(AK19=100%,"TERMINADA",IF(AK19=0%,"INCUMPLIDA")))))</f>
        <v>INCUMPLIDA</v>
      </c>
      <c r="AK19" s="89">
        <f t="shared" si="11"/>
        <v>0</v>
      </c>
      <c r="AL19" s="99" t="str">
        <f t="shared" ref="AL19:AL23" si="18">IF(AH19="","",IF(AF19&lt;P19,AI19,IF(AF19&gt;P19,AJ19)))</f>
        <v>INCUMPLIDA</v>
      </c>
      <c r="AM19" s="195" t="s">
        <v>273</v>
      </c>
      <c r="AN19" s="38" t="s">
        <v>146</v>
      </c>
      <c r="AO19" s="22" t="str">
        <f t="shared" si="6"/>
        <v>PENDIENTE</v>
      </c>
      <c r="AP19" s="38"/>
      <c r="AQ19" s="28"/>
      <c r="AR19" s="38"/>
    </row>
    <row r="20" spans="1:45" s="24" customFormat="1" ht="153" x14ac:dyDescent="0.3">
      <c r="A20" s="26">
        <v>159</v>
      </c>
      <c r="B20" s="27">
        <v>43701</v>
      </c>
      <c r="C20" s="28" t="s">
        <v>15</v>
      </c>
      <c r="D20" s="28" t="s">
        <v>162</v>
      </c>
      <c r="E20" s="46">
        <v>43701</v>
      </c>
      <c r="F20" s="47" t="s">
        <v>153</v>
      </c>
      <c r="G20" s="48" t="s">
        <v>193</v>
      </c>
      <c r="H20" s="56" t="s">
        <v>167</v>
      </c>
      <c r="I20" s="54" t="s">
        <v>172</v>
      </c>
      <c r="J20" s="50">
        <v>2</v>
      </c>
      <c r="K20" s="32" t="s">
        <v>18</v>
      </c>
      <c r="L20" s="51" t="s">
        <v>178</v>
      </c>
      <c r="M20" s="47">
        <v>1</v>
      </c>
      <c r="N20" s="52">
        <v>1</v>
      </c>
      <c r="O20" s="45">
        <v>44075</v>
      </c>
      <c r="P20" s="45">
        <v>44432</v>
      </c>
      <c r="Q20" s="58" t="s">
        <v>105</v>
      </c>
      <c r="R20" s="28" t="s">
        <v>181</v>
      </c>
      <c r="S20" s="35" t="s">
        <v>182</v>
      </c>
      <c r="T20" s="63">
        <v>44316</v>
      </c>
      <c r="U20" s="59" t="s">
        <v>205</v>
      </c>
      <c r="V20" s="37">
        <v>0</v>
      </c>
      <c r="W20" s="23" t="s">
        <v>145</v>
      </c>
      <c r="X20" s="53"/>
      <c r="Y20" s="38" t="s">
        <v>146</v>
      </c>
      <c r="Z20" s="63">
        <v>44439</v>
      </c>
      <c r="AA20" s="71" t="s">
        <v>214</v>
      </c>
      <c r="AB20" s="33">
        <v>0</v>
      </c>
      <c r="AC20" s="23" t="s">
        <v>159</v>
      </c>
      <c r="AD20" s="23"/>
      <c r="AE20" s="38" t="s">
        <v>146</v>
      </c>
      <c r="AF20" s="63">
        <v>44561</v>
      </c>
      <c r="AG20" s="97" t="s">
        <v>262</v>
      </c>
      <c r="AH20" s="38">
        <v>0</v>
      </c>
      <c r="AI20" s="64" t="b">
        <f t="shared" ref="AI20" si="19">IF(AH20="","",IF(AF20&lt;P20,IF(AK20&lt;100%,"INCUMPLIDA",IF(AK20=100%,"TERMINADA EXTEMPORÁNEA"))))</f>
        <v>0</v>
      </c>
      <c r="AJ20" s="64" t="str">
        <f>IF(AH20="","",IF(AF20&gt;P20,IF(AK20&lt;0%,"SIN INICIAR",IF(AK20=100%,"TERMINADA",IF(AK20=0%,"INCUMPLIDA")))))</f>
        <v>INCUMPLIDA</v>
      </c>
      <c r="AK20" s="89">
        <f t="shared" ref="AK20" si="20">IF(OR(AH20="",AH20=""),"",IF(OR(AH20=0,AH20=0),0,IF((AH20*100%)/J20&gt;100%,100%,(AH20*100%)/J20)))</f>
        <v>0</v>
      </c>
      <c r="AL20" s="99" t="str">
        <f t="shared" ref="AL20" si="21">IF(AH20="","",IF(AF20&lt;P20,AI20,IF(AF20&gt;P20,AJ20)))</f>
        <v>INCUMPLIDA</v>
      </c>
      <c r="AM20" s="195" t="s">
        <v>273</v>
      </c>
      <c r="AN20" s="38" t="s">
        <v>146</v>
      </c>
      <c r="AO20" s="22" t="str">
        <f t="shared" si="6"/>
        <v>PENDIENTE</v>
      </c>
      <c r="AP20" s="38"/>
      <c r="AQ20" s="28"/>
      <c r="AR20" s="38"/>
    </row>
    <row r="21" spans="1:45" s="24" customFormat="1" ht="224.4" x14ac:dyDescent="0.3">
      <c r="A21" s="26">
        <v>160</v>
      </c>
      <c r="B21" s="27">
        <v>43701</v>
      </c>
      <c r="C21" s="28" t="s">
        <v>15</v>
      </c>
      <c r="D21" s="28" t="s">
        <v>162</v>
      </c>
      <c r="E21" s="46">
        <v>43701</v>
      </c>
      <c r="F21" s="47" t="s">
        <v>153</v>
      </c>
      <c r="G21" s="48" t="s">
        <v>193</v>
      </c>
      <c r="H21" s="56" t="s">
        <v>168</v>
      </c>
      <c r="I21" s="54" t="s">
        <v>173</v>
      </c>
      <c r="J21" s="50">
        <v>1</v>
      </c>
      <c r="K21" s="32" t="s">
        <v>18</v>
      </c>
      <c r="L21" s="51" t="s">
        <v>179</v>
      </c>
      <c r="M21" s="47">
        <v>1</v>
      </c>
      <c r="N21" s="52">
        <v>1</v>
      </c>
      <c r="O21" s="34">
        <v>44075</v>
      </c>
      <c r="P21" s="34">
        <v>44432</v>
      </c>
      <c r="Q21" s="58" t="s">
        <v>183</v>
      </c>
      <c r="R21" s="30" t="s">
        <v>123</v>
      </c>
      <c r="S21" s="60" t="s">
        <v>183</v>
      </c>
      <c r="T21" s="63">
        <v>44316</v>
      </c>
      <c r="U21" s="59" t="s">
        <v>206</v>
      </c>
      <c r="V21" s="37">
        <v>0.5</v>
      </c>
      <c r="W21" s="23" t="s">
        <v>144</v>
      </c>
      <c r="X21" s="53"/>
      <c r="Y21" s="38" t="s">
        <v>146</v>
      </c>
      <c r="Z21" s="63">
        <v>44439</v>
      </c>
      <c r="AA21" s="72" t="s">
        <v>215</v>
      </c>
      <c r="AB21" s="33">
        <v>1</v>
      </c>
      <c r="AC21" s="23" t="s">
        <v>196</v>
      </c>
      <c r="AD21" s="20" t="s">
        <v>139</v>
      </c>
      <c r="AE21" s="38" t="s">
        <v>146</v>
      </c>
      <c r="AF21" s="63">
        <v>44561</v>
      </c>
      <c r="AG21" s="96" t="s">
        <v>260</v>
      </c>
      <c r="AH21" s="38">
        <v>1</v>
      </c>
      <c r="AI21" s="64" t="str">
        <f>IF(AH21="","",IF(AF21&gt;=P21,IF(AK21&lt;100%,"INCUMPLIDA",IF(AK21=100%,"TERMINADA EXTEMPORÁNEA"))))</f>
        <v>TERMINADA EXTEMPORÁNEA</v>
      </c>
      <c r="AJ21" s="64" t="str">
        <f t="shared" si="10"/>
        <v>TERMINADA</v>
      </c>
      <c r="AK21" s="89">
        <f t="shared" si="11"/>
        <v>1</v>
      </c>
      <c r="AL21" s="99" t="str">
        <f>IF(AH21="","",IF(AF21&gt;P21,AI21,IF(AF21&lt;P21,AJ21)))</f>
        <v>TERMINADA EXTEMPORÁNEA</v>
      </c>
      <c r="AM21" s="195" t="s">
        <v>283</v>
      </c>
      <c r="AN21" s="38" t="s">
        <v>146</v>
      </c>
      <c r="AO21" s="22" t="str">
        <f t="shared" si="6"/>
        <v>CUMPLIDA</v>
      </c>
      <c r="AP21" s="32" t="s">
        <v>261</v>
      </c>
      <c r="AQ21" s="28" t="s">
        <v>140</v>
      </c>
      <c r="AR21" s="32" t="s">
        <v>272</v>
      </c>
    </row>
    <row r="22" spans="1:45" s="24" customFormat="1" ht="173.4" x14ac:dyDescent="0.3">
      <c r="A22" s="26">
        <v>161</v>
      </c>
      <c r="B22" s="27">
        <v>43701</v>
      </c>
      <c r="C22" s="28" t="s">
        <v>15</v>
      </c>
      <c r="D22" s="28" t="s">
        <v>162</v>
      </c>
      <c r="E22" s="46">
        <v>43701</v>
      </c>
      <c r="F22" s="47" t="s">
        <v>164</v>
      </c>
      <c r="G22" s="48" t="s">
        <v>194</v>
      </c>
      <c r="H22" s="56" t="s">
        <v>169</v>
      </c>
      <c r="I22" s="54" t="s">
        <v>174</v>
      </c>
      <c r="J22" s="50">
        <v>12</v>
      </c>
      <c r="K22" s="32" t="s">
        <v>18</v>
      </c>
      <c r="L22" s="51" t="s">
        <v>180</v>
      </c>
      <c r="M22" s="47">
        <v>12</v>
      </c>
      <c r="N22" s="52">
        <v>1</v>
      </c>
      <c r="O22" s="45">
        <v>44075</v>
      </c>
      <c r="P22" s="45">
        <v>44432</v>
      </c>
      <c r="Q22" s="58" t="s">
        <v>184</v>
      </c>
      <c r="R22" s="28" t="s">
        <v>185</v>
      </c>
      <c r="S22" s="35" t="s">
        <v>186</v>
      </c>
      <c r="T22" s="63">
        <v>44316</v>
      </c>
      <c r="U22" s="36" t="s">
        <v>207</v>
      </c>
      <c r="V22" s="37">
        <v>0.33300000000000002</v>
      </c>
      <c r="W22" s="23" t="s">
        <v>144</v>
      </c>
      <c r="X22" s="53"/>
      <c r="Y22" s="38" t="s">
        <v>198</v>
      </c>
      <c r="Z22" s="63">
        <v>44439</v>
      </c>
      <c r="AA22" s="36" t="s">
        <v>211</v>
      </c>
      <c r="AB22" s="33">
        <v>0</v>
      </c>
      <c r="AC22" s="23" t="s">
        <v>159</v>
      </c>
      <c r="AD22" s="23"/>
      <c r="AE22" s="38" t="s">
        <v>198</v>
      </c>
      <c r="AF22" s="63">
        <v>44561</v>
      </c>
      <c r="AG22" s="98" t="s">
        <v>262</v>
      </c>
      <c r="AH22" s="38">
        <v>12</v>
      </c>
      <c r="AI22" s="64" t="b">
        <f t="shared" si="17"/>
        <v>0</v>
      </c>
      <c r="AJ22" s="64" t="str">
        <f t="shared" si="10"/>
        <v>TERMINADA</v>
      </c>
      <c r="AK22" s="89">
        <f t="shared" si="11"/>
        <v>1</v>
      </c>
      <c r="AL22" s="99" t="str">
        <f t="shared" si="18"/>
        <v>TERMINADA</v>
      </c>
      <c r="AM22" s="36" t="s">
        <v>263</v>
      </c>
      <c r="AN22" s="38" t="s">
        <v>198</v>
      </c>
      <c r="AO22" s="22" t="str">
        <f t="shared" si="6"/>
        <v>CUMPLIDA</v>
      </c>
      <c r="AP22" s="32" t="s">
        <v>261</v>
      </c>
      <c r="AQ22" s="28" t="s">
        <v>140</v>
      </c>
      <c r="AR22" s="32" t="s">
        <v>272</v>
      </c>
      <c r="AS22" s="61"/>
    </row>
    <row r="23" spans="1:45" s="24" customFormat="1" ht="173.4" x14ac:dyDescent="0.3">
      <c r="A23" s="26">
        <v>162</v>
      </c>
      <c r="B23" s="27">
        <v>43701</v>
      </c>
      <c r="C23" s="28" t="s">
        <v>15</v>
      </c>
      <c r="D23" s="28" t="s">
        <v>162</v>
      </c>
      <c r="E23" s="46">
        <v>43701</v>
      </c>
      <c r="F23" s="90" t="s">
        <v>165</v>
      </c>
      <c r="G23" s="48" t="s">
        <v>250</v>
      </c>
      <c r="H23" s="92" t="s">
        <v>169</v>
      </c>
      <c r="I23" s="54" t="s">
        <v>175</v>
      </c>
      <c r="J23" s="50">
        <v>12</v>
      </c>
      <c r="K23" s="32" t="s">
        <v>18</v>
      </c>
      <c r="L23" s="51" t="s">
        <v>180</v>
      </c>
      <c r="M23" s="47">
        <v>12</v>
      </c>
      <c r="N23" s="52">
        <v>1</v>
      </c>
      <c r="O23" s="45">
        <v>44075</v>
      </c>
      <c r="P23" s="45">
        <v>44432</v>
      </c>
      <c r="Q23" s="58" t="s">
        <v>184</v>
      </c>
      <c r="R23" s="28" t="s">
        <v>185</v>
      </c>
      <c r="S23" s="35" t="s">
        <v>186</v>
      </c>
      <c r="T23" s="63">
        <v>44316</v>
      </c>
      <c r="U23" s="36" t="s">
        <v>207</v>
      </c>
      <c r="V23" s="37">
        <v>0.33300000000000002</v>
      </c>
      <c r="W23" s="23" t="s">
        <v>144</v>
      </c>
      <c r="X23" s="53"/>
      <c r="Y23" s="38" t="s">
        <v>198</v>
      </c>
      <c r="Z23" s="63">
        <v>44439</v>
      </c>
      <c r="AA23" s="36" t="s">
        <v>211</v>
      </c>
      <c r="AB23" s="33">
        <v>0</v>
      </c>
      <c r="AC23" s="23" t="s">
        <v>159</v>
      </c>
      <c r="AD23" s="23"/>
      <c r="AE23" s="38" t="s">
        <v>198</v>
      </c>
      <c r="AF23" s="63">
        <v>44561</v>
      </c>
      <c r="AG23" s="98" t="s">
        <v>262</v>
      </c>
      <c r="AH23" s="38">
        <v>12</v>
      </c>
      <c r="AI23" s="64" t="b">
        <f t="shared" si="17"/>
        <v>0</v>
      </c>
      <c r="AJ23" s="64" t="str">
        <f t="shared" si="10"/>
        <v>TERMINADA</v>
      </c>
      <c r="AK23" s="89">
        <f t="shared" si="11"/>
        <v>1</v>
      </c>
      <c r="AL23" s="99" t="str">
        <f t="shared" si="18"/>
        <v>TERMINADA</v>
      </c>
      <c r="AM23" s="36" t="s">
        <v>263</v>
      </c>
      <c r="AN23" s="38" t="s">
        <v>198</v>
      </c>
      <c r="AO23" s="22" t="str">
        <f t="shared" si="6"/>
        <v>CUMPLIDA</v>
      </c>
      <c r="AP23" s="32" t="s">
        <v>261</v>
      </c>
      <c r="AQ23" s="28" t="s">
        <v>140</v>
      </c>
      <c r="AR23" s="32" t="s">
        <v>272</v>
      </c>
    </row>
    <row r="24" spans="1:45" ht="120.75" customHeight="1" x14ac:dyDescent="0.3">
      <c r="A24" s="26">
        <v>163</v>
      </c>
      <c r="B24" s="27">
        <v>44552</v>
      </c>
      <c r="C24" s="28" t="s">
        <v>15</v>
      </c>
      <c r="D24" s="28" t="s">
        <v>233</v>
      </c>
      <c r="E24" s="46">
        <v>44552</v>
      </c>
      <c r="F24" s="91" t="s">
        <v>234</v>
      </c>
      <c r="G24" s="48" t="s">
        <v>248</v>
      </c>
      <c r="H24" s="93" t="s">
        <v>241</v>
      </c>
      <c r="I24" s="93" t="s">
        <v>244</v>
      </c>
      <c r="J24" s="50">
        <v>1</v>
      </c>
      <c r="K24" s="32" t="s">
        <v>18</v>
      </c>
      <c r="L24" s="51" t="s">
        <v>256</v>
      </c>
      <c r="M24" s="47">
        <v>1</v>
      </c>
      <c r="N24" s="52">
        <v>1</v>
      </c>
      <c r="O24" s="45">
        <v>44562</v>
      </c>
      <c r="P24" s="45">
        <v>44915</v>
      </c>
      <c r="Q24" s="58" t="s">
        <v>28</v>
      </c>
      <c r="R24" s="58" t="s">
        <v>48</v>
      </c>
      <c r="S24" s="58" t="s">
        <v>92</v>
      </c>
      <c r="T24" s="94"/>
      <c r="U24" s="94"/>
      <c r="V24" s="95"/>
      <c r="W24" s="94"/>
      <c r="X24" s="94"/>
      <c r="Y24" s="94"/>
      <c r="Z24" s="94"/>
      <c r="AA24" s="94"/>
      <c r="AB24" s="94"/>
      <c r="AC24" s="94"/>
      <c r="AD24" s="94"/>
      <c r="AE24" s="94"/>
      <c r="AF24" s="63">
        <v>44561</v>
      </c>
      <c r="AG24" s="100" t="s">
        <v>271</v>
      </c>
      <c r="AH24" s="38">
        <v>0</v>
      </c>
      <c r="AI24" s="64" t="b">
        <f>IF(AH24="","",IF(AF24&gt;P24,IF(AK24&lt;100%,"INCUMPLIDA",IF(AK24=100%,"TERMINADA EXTEMPORÁNEA"))))</f>
        <v>0</v>
      </c>
      <c r="AJ24" s="64" t="str">
        <f>IF(AH24="","",IF(AF24&lt;=P24,IF(AK24=0%,"SIN INICIAR",IF(AK24=100%,"TERMINADA",IF(AK24&lt;0%,"INCUMPLIDA")))))</f>
        <v>SIN INICIAR</v>
      </c>
      <c r="AK24" s="89">
        <f t="shared" si="11"/>
        <v>0</v>
      </c>
      <c r="AL24" s="102" t="str">
        <f>IF(AH24="","",IF(AF24&gt;P24,AI24,IF(AF24&lt;P24,AJ24)))</f>
        <v>SIN INICIAR</v>
      </c>
      <c r="AM24" s="103" t="s">
        <v>274</v>
      </c>
      <c r="AN24" s="38" t="s">
        <v>198</v>
      </c>
      <c r="AO24" s="22" t="str">
        <f t="shared" si="6"/>
        <v>PENDIENTE</v>
      </c>
      <c r="AP24" s="38"/>
      <c r="AQ24" s="28"/>
      <c r="AR24" s="38"/>
    </row>
    <row r="25" spans="1:45" ht="71.400000000000006" x14ac:dyDescent="0.3">
      <c r="A25" s="26">
        <v>164</v>
      </c>
      <c r="B25" s="27">
        <v>44552</v>
      </c>
      <c r="C25" s="28" t="s">
        <v>15</v>
      </c>
      <c r="D25" s="28" t="s">
        <v>233</v>
      </c>
      <c r="E25" s="46">
        <v>44552</v>
      </c>
      <c r="F25" s="91" t="s">
        <v>235</v>
      </c>
      <c r="G25" s="48" t="s">
        <v>249</v>
      </c>
      <c r="H25" s="93" t="s">
        <v>275</v>
      </c>
      <c r="I25" s="93" t="s">
        <v>245</v>
      </c>
      <c r="J25" s="50">
        <v>1</v>
      </c>
      <c r="K25" s="32" t="s">
        <v>18</v>
      </c>
      <c r="L25" s="51" t="s">
        <v>276</v>
      </c>
      <c r="M25" s="47">
        <v>1</v>
      </c>
      <c r="N25" s="52">
        <v>1</v>
      </c>
      <c r="O25" s="45">
        <v>44559</v>
      </c>
      <c r="P25" s="45">
        <v>44915</v>
      </c>
      <c r="Q25" s="58" t="s">
        <v>105</v>
      </c>
      <c r="R25" s="58" t="s">
        <v>181</v>
      </c>
      <c r="S25" s="58" t="s">
        <v>182</v>
      </c>
      <c r="T25" s="94"/>
      <c r="U25" s="94"/>
      <c r="V25" s="95"/>
      <c r="W25" s="94"/>
      <c r="X25" s="94"/>
      <c r="Y25" s="94"/>
      <c r="Z25" s="94"/>
      <c r="AA25" s="94"/>
      <c r="AB25" s="94"/>
      <c r="AC25" s="94"/>
      <c r="AD25" s="94"/>
      <c r="AE25" s="94"/>
      <c r="AF25" s="63">
        <v>44563</v>
      </c>
      <c r="AG25" s="98" t="s">
        <v>262</v>
      </c>
      <c r="AH25" s="38">
        <v>0</v>
      </c>
      <c r="AI25" s="64" t="b">
        <f>IF(AH25="","",IF(AF25&gt;P25,IF(AK25&lt;100%,"INCUMPLIDA",IF(AK25=100%,"TERMINADA EXTEMPORÁNEA"))))</f>
        <v>0</v>
      </c>
      <c r="AJ25" s="64" t="str">
        <f>IF(AH25="","",IF(AF25&lt;P25,IF(AK25=0%,"SIN INICIAR",IF(AK25=100%,"TERMINADA",IF(AK25&lt;0%,"INCUMPLIDA")))))</f>
        <v>SIN INICIAR</v>
      </c>
      <c r="AK25" s="89">
        <f t="shared" si="11"/>
        <v>0</v>
      </c>
      <c r="AL25" s="102" t="str">
        <f>IF(AH25="","",IF(AF25&gt;P25,AI25,IF(AF25&lt;P25,AJ25)))</f>
        <v>SIN INICIAR</v>
      </c>
      <c r="AM25" s="103" t="s">
        <v>284</v>
      </c>
      <c r="AN25" s="38" t="s">
        <v>146</v>
      </c>
      <c r="AO25" s="22" t="str">
        <f t="shared" si="6"/>
        <v>PENDIENTE</v>
      </c>
      <c r="AP25" s="38"/>
      <c r="AQ25" s="28"/>
      <c r="AR25" s="38"/>
    </row>
    <row r="26" spans="1:45" ht="71.400000000000006" x14ac:dyDescent="0.3">
      <c r="A26" s="26">
        <v>165</v>
      </c>
      <c r="B26" s="27">
        <v>44552</v>
      </c>
      <c r="C26" s="28" t="s">
        <v>15</v>
      </c>
      <c r="D26" s="28" t="s">
        <v>233</v>
      </c>
      <c r="E26" s="46">
        <v>44552</v>
      </c>
      <c r="F26" s="91" t="s">
        <v>236</v>
      </c>
      <c r="G26" s="48" t="s">
        <v>251</v>
      </c>
      <c r="H26" s="93" t="s">
        <v>275</v>
      </c>
      <c r="I26" s="93" t="s">
        <v>245</v>
      </c>
      <c r="J26" s="50">
        <v>1</v>
      </c>
      <c r="K26" s="32" t="s">
        <v>18</v>
      </c>
      <c r="L26" s="51" t="s">
        <v>276</v>
      </c>
      <c r="M26" s="47">
        <v>1</v>
      </c>
      <c r="N26" s="52">
        <v>1</v>
      </c>
      <c r="O26" s="45">
        <v>44559</v>
      </c>
      <c r="P26" s="45">
        <v>44915</v>
      </c>
      <c r="Q26" s="58" t="s">
        <v>105</v>
      </c>
      <c r="R26" s="58" t="s">
        <v>181</v>
      </c>
      <c r="S26" s="58" t="s">
        <v>182</v>
      </c>
      <c r="T26" s="94"/>
      <c r="U26" s="94"/>
      <c r="V26" s="95"/>
      <c r="W26" s="94"/>
      <c r="X26" s="94"/>
      <c r="Y26" s="94"/>
      <c r="Z26" s="94"/>
      <c r="AA26" s="94"/>
      <c r="AB26" s="94"/>
      <c r="AC26" s="94"/>
      <c r="AD26" s="94"/>
      <c r="AE26" s="94"/>
      <c r="AF26" s="63">
        <v>44564</v>
      </c>
      <c r="AG26" s="98" t="s">
        <v>262</v>
      </c>
      <c r="AH26" s="38">
        <v>0</v>
      </c>
      <c r="AI26" s="64" t="b">
        <f>IF(AH26="","",IF(AF26&gt;P26,IF(AK26&lt;100%,"INCUMPLIDA",IF(AK26=100%,"TERMINADA EXTEMPORÁNEA"))))</f>
        <v>0</v>
      </c>
      <c r="AJ26" s="64" t="str">
        <f>IF(AH26="","",IF(AF26&lt;P26,IF(AK26=0%,"SIN INICIAR",IF(AK26=100%,"TERMINADA",IF(AK26&lt;0%,"INCUMPLIDA")))))</f>
        <v>SIN INICIAR</v>
      </c>
      <c r="AK26" s="89">
        <f t="shared" ref="AK26" si="22">IF(OR(AH26="",AH26=""),"",IF(OR(AH26=0,AH26=0),0,IF((AH26*100%)/J26&gt;100%,100%,(AH26*100%)/J26)))</f>
        <v>0</v>
      </c>
      <c r="AL26" s="102" t="str">
        <f>IF(AH26="","",IF(AF26&gt;P26,AI26,IF(AF26&lt;P26,AJ26)))</f>
        <v>SIN INICIAR</v>
      </c>
      <c r="AM26" s="103" t="s">
        <v>284</v>
      </c>
      <c r="AN26" s="38" t="s">
        <v>146</v>
      </c>
      <c r="AO26" s="22" t="str">
        <f t="shared" si="6"/>
        <v>PENDIENTE</v>
      </c>
      <c r="AP26" s="38"/>
      <c r="AQ26" s="28"/>
      <c r="AR26" s="38"/>
    </row>
    <row r="27" spans="1:45" ht="51" x14ac:dyDescent="0.3">
      <c r="A27" s="26">
        <v>166</v>
      </c>
      <c r="B27" s="27">
        <v>44552</v>
      </c>
      <c r="C27" s="28" t="s">
        <v>15</v>
      </c>
      <c r="D27" s="28" t="s">
        <v>233</v>
      </c>
      <c r="E27" s="46">
        <v>44552</v>
      </c>
      <c r="F27" s="91" t="s">
        <v>237</v>
      </c>
      <c r="G27" s="48" t="s">
        <v>252</v>
      </c>
      <c r="H27" s="93" t="s">
        <v>242</v>
      </c>
      <c r="I27" s="93" t="s">
        <v>246</v>
      </c>
      <c r="J27" s="50">
        <v>1</v>
      </c>
      <c r="K27" s="32" t="s">
        <v>18</v>
      </c>
      <c r="L27" s="51" t="s">
        <v>257</v>
      </c>
      <c r="M27" s="47">
        <v>1</v>
      </c>
      <c r="N27" s="52">
        <v>1</v>
      </c>
      <c r="O27" s="45">
        <v>44531</v>
      </c>
      <c r="P27" s="45">
        <v>44915</v>
      </c>
      <c r="Q27" s="58" t="s">
        <v>26</v>
      </c>
      <c r="R27" s="58" t="s">
        <v>40</v>
      </c>
      <c r="S27" s="58" t="s">
        <v>111</v>
      </c>
      <c r="T27" s="94"/>
      <c r="U27" s="94"/>
      <c r="V27" s="95"/>
      <c r="W27" s="94"/>
      <c r="X27" s="94"/>
      <c r="Y27" s="94"/>
      <c r="Z27" s="94"/>
      <c r="AA27" s="94"/>
      <c r="AB27" s="94"/>
      <c r="AC27" s="94"/>
      <c r="AD27" s="94"/>
      <c r="AE27" s="94"/>
      <c r="AF27" s="63">
        <v>44565</v>
      </c>
      <c r="AG27" s="98" t="s">
        <v>262</v>
      </c>
      <c r="AH27" s="38">
        <v>0</v>
      </c>
      <c r="AI27" s="64" t="b">
        <f t="shared" ref="AI27:AI29" si="23">IF(AH27="","",IF(AF27&gt;P27,IF(AK27&lt;100%,"INCUMPLIDA",IF(AK27=100%,"TERMINADA EXTEMPORÁNEA"))))</f>
        <v>0</v>
      </c>
      <c r="AJ27" s="64" t="str">
        <f t="shared" ref="AJ27:AJ29" si="24">IF(AH27="","",IF(AF27&lt;P27,IF(AK27=0%,"SIN INICIAR",IF(AK27=100%,"TERMINADA",IF(AK27&lt;0%,"INCUMPLIDA")))))</f>
        <v>SIN INICIAR</v>
      </c>
      <c r="AK27" s="89">
        <f t="shared" ref="AK27:AK29" si="25">IF(OR(AH27="",AH27=""),"",IF(OR(AH27=0,AH27=0),0,IF((AH27*100%)/J27&gt;100%,100%,(AH27*100%)/J27)))</f>
        <v>0</v>
      </c>
      <c r="AL27" s="102" t="str">
        <f t="shared" ref="AL27:AL29" si="26">IF(AH27="","",IF(AF27&gt;P27,AI27,IF(AF27&lt;P27,AJ27)))</f>
        <v>SIN INICIAR</v>
      </c>
      <c r="AM27" s="100" t="s">
        <v>270</v>
      </c>
      <c r="AN27" s="38" t="s">
        <v>160</v>
      </c>
      <c r="AO27" s="22" t="str">
        <f t="shared" si="6"/>
        <v>PENDIENTE</v>
      </c>
      <c r="AP27" s="38"/>
      <c r="AQ27" s="28"/>
      <c r="AR27" s="38"/>
    </row>
    <row r="28" spans="1:45" ht="30.6" x14ac:dyDescent="0.3">
      <c r="A28" s="26">
        <v>167</v>
      </c>
      <c r="B28" s="27">
        <v>44552</v>
      </c>
      <c r="C28" s="28" t="s">
        <v>15</v>
      </c>
      <c r="D28" s="28" t="s">
        <v>233</v>
      </c>
      <c r="E28" s="46">
        <v>44552</v>
      </c>
      <c r="F28" s="91" t="s">
        <v>238</v>
      </c>
      <c r="G28" s="48" t="s">
        <v>253</v>
      </c>
      <c r="H28" s="93" t="s">
        <v>277</v>
      </c>
      <c r="I28" s="93" t="s">
        <v>247</v>
      </c>
      <c r="J28" s="50">
        <v>1</v>
      </c>
      <c r="K28" s="32" t="s">
        <v>18</v>
      </c>
      <c r="L28" s="51" t="s">
        <v>258</v>
      </c>
      <c r="M28" s="47">
        <v>1</v>
      </c>
      <c r="N28" s="52">
        <v>1</v>
      </c>
      <c r="O28" s="45">
        <v>44576</v>
      </c>
      <c r="P28" s="45">
        <v>44915</v>
      </c>
      <c r="Q28" s="58" t="s">
        <v>26</v>
      </c>
      <c r="R28" s="58" t="s">
        <v>40</v>
      </c>
      <c r="S28" s="58" t="s">
        <v>111</v>
      </c>
      <c r="T28" s="94"/>
      <c r="U28" s="94"/>
      <c r="V28" s="95"/>
      <c r="W28" s="94"/>
      <c r="X28" s="94"/>
      <c r="Y28" s="94"/>
      <c r="Z28" s="94"/>
      <c r="AA28" s="94"/>
      <c r="AB28" s="94"/>
      <c r="AC28" s="94"/>
      <c r="AD28" s="94"/>
      <c r="AE28" s="94"/>
      <c r="AF28" s="63">
        <v>44566</v>
      </c>
      <c r="AG28" s="98" t="s">
        <v>262</v>
      </c>
      <c r="AH28" s="38">
        <v>0</v>
      </c>
      <c r="AI28" s="64" t="b">
        <f t="shared" si="23"/>
        <v>0</v>
      </c>
      <c r="AJ28" s="64" t="str">
        <f t="shared" si="24"/>
        <v>SIN INICIAR</v>
      </c>
      <c r="AK28" s="89">
        <f t="shared" si="25"/>
        <v>0</v>
      </c>
      <c r="AL28" s="102" t="str">
        <f t="shared" si="26"/>
        <v>SIN INICIAR</v>
      </c>
      <c r="AM28" s="100" t="s">
        <v>270</v>
      </c>
      <c r="AN28" s="38" t="s">
        <v>278</v>
      </c>
      <c r="AO28" s="22" t="str">
        <f t="shared" si="6"/>
        <v>PENDIENTE</v>
      </c>
      <c r="AP28" s="38"/>
      <c r="AQ28" s="28"/>
      <c r="AR28" s="38"/>
    </row>
    <row r="29" spans="1:45" ht="51" x14ac:dyDescent="0.3">
      <c r="A29" s="26">
        <v>168</v>
      </c>
      <c r="B29" s="27">
        <v>44552</v>
      </c>
      <c r="C29" s="28" t="s">
        <v>15</v>
      </c>
      <c r="D29" s="28" t="s">
        <v>233</v>
      </c>
      <c r="E29" s="46">
        <v>44552</v>
      </c>
      <c r="F29" s="91" t="s">
        <v>239</v>
      </c>
      <c r="G29" s="48" t="s">
        <v>254</v>
      </c>
      <c r="H29" s="93" t="s">
        <v>243</v>
      </c>
      <c r="I29" s="93" t="s">
        <v>279</v>
      </c>
      <c r="J29" s="50">
        <v>11</v>
      </c>
      <c r="K29" s="32" t="s">
        <v>18</v>
      </c>
      <c r="L29" s="51" t="s">
        <v>259</v>
      </c>
      <c r="M29" s="47">
        <v>1</v>
      </c>
      <c r="N29" s="52">
        <v>1</v>
      </c>
      <c r="O29" s="45">
        <v>44562</v>
      </c>
      <c r="P29" s="45">
        <v>44915</v>
      </c>
      <c r="Q29" s="58" t="s">
        <v>26</v>
      </c>
      <c r="R29" s="58" t="s">
        <v>40</v>
      </c>
      <c r="S29" s="58" t="s">
        <v>111</v>
      </c>
      <c r="T29" s="94"/>
      <c r="U29" s="94"/>
      <c r="V29" s="95"/>
      <c r="W29" s="94"/>
      <c r="X29" s="94"/>
      <c r="Y29" s="94"/>
      <c r="Z29" s="94"/>
      <c r="AA29" s="94"/>
      <c r="AB29" s="94"/>
      <c r="AC29" s="94"/>
      <c r="AD29" s="94"/>
      <c r="AE29" s="94"/>
      <c r="AF29" s="63">
        <v>44567</v>
      </c>
      <c r="AG29" s="98" t="s">
        <v>262</v>
      </c>
      <c r="AH29" s="38">
        <v>0</v>
      </c>
      <c r="AI29" s="64" t="b">
        <f t="shared" si="23"/>
        <v>0</v>
      </c>
      <c r="AJ29" s="64" t="str">
        <f t="shared" si="24"/>
        <v>SIN INICIAR</v>
      </c>
      <c r="AK29" s="89">
        <f t="shared" si="25"/>
        <v>0</v>
      </c>
      <c r="AL29" s="102" t="str">
        <f t="shared" si="26"/>
        <v>SIN INICIAR</v>
      </c>
      <c r="AM29" s="100" t="s">
        <v>270</v>
      </c>
      <c r="AN29" s="38" t="s">
        <v>278</v>
      </c>
      <c r="AO29" s="22" t="str">
        <f t="shared" si="6"/>
        <v>PENDIENTE</v>
      </c>
      <c r="AP29" s="38"/>
      <c r="AQ29" s="28"/>
      <c r="AR29" s="38"/>
    </row>
    <row r="30" spans="1:45" ht="71.400000000000006" x14ac:dyDescent="0.3">
      <c r="A30" s="26">
        <v>169</v>
      </c>
      <c r="B30" s="27">
        <v>44552</v>
      </c>
      <c r="C30" s="28" t="s">
        <v>15</v>
      </c>
      <c r="D30" s="28" t="s">
        <v>233</v>
      </c>
      <c r="E30" s="46">
        <v>44552</v>
      </c>
      <c r="F30" s="91" t="s">
        <v>240</v>
      </c>
      <c r="G30" s="48" t="s">
        <v>255</v>
      </c>
      <c r="H30" s="93" t="s">
        <v>275</v>
      </c>
      <c r="I30" s="93" t="s">
        <v>245</v>
      </c>
      <c r="J30" s="50">
        <v>1</v>
      </c>
      <c r="K30" s="32" t="s">
        <v>18</v>
      </c>
      <c r="L30" s="51" t="s">
        <v>276</v>
      </c>
      <c r="M30" s="47">
        <v>1</v>
      </c>
      <c r="N30" s="33">
        <v>1</v>
      </c>
      <c r="O30" s="34">
        <v>44559</v>
      </c>
      <c r="P30" s="34">
        <v>44915</v>
      </c>
      <c r="Q30" s="58" t="s">
        <v>105</v>
      </c>
      <c r="R30" s="58" t="s">
        <v>181</v>
      </c>
      <c r="S30" s="58" t="s">
        <v>182</v>
      </c>
      <c r="T30" s="94"/>
      <c r="U30" s="94"/>
      <c r="V30" s="95"/>
      <c r="W30" s="94"/>
      <c r="X30" s="94"/>
      <c r="Y30" s="94"/>
      <c r="Z30" s="94"/>
      <c r="AA30" s="94"/>
      <c r="AB30" s="94"/>
      <c r="AC30" s="94"/>
      <c r="AD30" s="94"/>
      <c r="AE30" s="94"/>
      <c r="AF30" s="63">
        <v>44568</v>
      </c>
      <c r="AG30" s="98" t="s">
        <v>262</v>
      </c>
      <c r="AH30" s="38">
        <v>0</v>
      </c>
      <c r="AI30" s="64" t="b">
        <f>IF(AH30="","",IF(AF30&gt;P30,IF(AK30&lt;100%,"INCUMPLIDA",IF(AK30=100%,"TERMINADA EXTEMPORÁNEA"))))</f>
        <v>0</v>
      </c>
      <c r="AJ30" s="64" t="str">
        <f>IF(AH30="","",IF(AF30&lt;P30,IF(AK30=0%,"SIN INICIAR",IF(AK30=100%,"TERMINADA",IF(AK30&lt;0%,"INCUMPLIDA")))))</f>
        <v>SIN INICIAR</v>
      </c>
      <c r="AK30" s="89">
        <f t="shared" si="11"/>
        <v>0</v>
      </c>
      <c r="AL30" s="102" t="str">
        <f>IF(AH30="","",IF(AF30&gt;P30,AI30,IF(AF30&lt;P30,AJ30)))</f>
        <v>SIN INICIAR</v>
      </c>
      <c r="AM30" s="103" t="s">
        <v>285</v>
      </c>
      <c r="AN30" s="38" t="s">
        <v>146</v>
      </c>
      <c r="AO30" s="22" t="str">
        <f t="shared" si="6"/>
        <v>PENDIENTE</v>
      </c>
      <c r="AP30" s="38"/>
      <c r="AQ30" s="28"/>
      <c r="AR30" s="38"/>
    </row>
  </sheetData>
  <sheetProtection formatCells="0" formatColumns="0"/>
  <mergeCells count="59">
    <mergeCell ref="AP7:AP8"/>
    <mergeCell ref="AQ7:AQ8"/>
    <mergeCell ref="AR7:AR8"/>
    <mergeCell ref="Z6:AE6"/>
    <mergeCell ref="AE7:AE8"/>
    <mergeCell ref="AB7:AB8"/>
    <mergeCell ref="AA7:AA8"/>
    <mergeCell ref="AF7:AF8"/>
    <mergeCell ref="AG7:AG8"/>
    <mergeCell ref="AH7:AH8"/>
    <mergeCell ref="AK7:AK8"/>
    <mergeCell ref="AO6:AR6"/>
    <mergeCell ref="AO7:AO8"/>
    <mergeCell ref="AN7:AN8"/>
    <mergeCell ref="AF6:AN6"/>
    <mergeCell ref="AC7:AC8"/>
    <mergeCell ref="AY1:BA1"/>
    <mergeCell ref="A7:A8"/>
    <mergeCell ref="B7:B8"/>
    <mergeCell ref="C7:C8"/>
    <mergeCell ref="D7:D8"/>
    <mergeCell ref="E7:E8"/>
    <mergeCell ref="W7:W8"/>
    <mergeCell ref="T7:T8"/>
    <mergeCell ref="U7:U8"/>
    <mergeCell ref="V7:V8"/>
    <mergeCell ref="F7:F8"/>
    <mergeCell ref="I7:J7"/>
    <mergeCell ref="AY2:BA2"/>
    <mergeCell ref="H7:H8"/>
    <mergeCell ref="O7:O8"/>
    <mergeCell ref="M7:M8"/>
    <mergeCell ref="AM7:AM8"/>
    <mergeCell ref="G7:G8"/>
    <mergeCell ref="A6:G6"/>
    <mergeCell ref="Y7:Y8"/>
    <mergeCell ref="Q7:Q8"/>
    <mergeCell ref="X7:X8"/>
    <mergeCell ref="S7:S8"/>
    <mergeCell ref="P7:P8"/>
    <mergeCell ref="K7:K8"/>
    <mergeCell ref="R7:R8"/>
    <mergeCell ref="L7:L8"/>
    <mergeCell ref="A1:C4"/>
    <mergeCell ref="N7:N8"/>
    <mergeCell ref="Z7:Z8"/>
    <mergeCell ref="AY4:BA4"/>
    <mergeCell ref="T6:Y6"/>
    <mergeCell ref="H6:S6"/>
    <mergeCell ref="AD7:AD8"/>
    <mergeCell ref="AQ1:AR4"/>
    <mergeCell ref="D1:AL4"/>
    <mergeCell ref="AM1:AP1"/>
    <mergeCell ref="AM2:AP2"/>
    <mergeCell ref="AM3:AP3"/>
    <mergeCell ref="AM4:AP4"/>
    <mergeCell ref="AI7:AI9"/>
    <mergeCell ref="AJ7:AJ9"/>
    <mergeCell ref="AL7:AL8"/>
  </mergeCells>
  <phoneticPr fontId="14" type="noConversion"/>
  <conditionalFormatting sqref="W10">
    <cfRule type="containsText" dxfId="178" priority="376" operator="containsText" text="EN PROCESO">
      <formula>NOT(ISERROR(SEARCH("EN PROCESO",W10)))</formula>
    </cfRule>
    <cfRule type="containsText" dxfId="177" priority="377" operator="containsText" text="INCUMPLIDA">
      <formula>NOT(ISERROR(SEARCH("INCUMPLIDA",W10)))</formula>
    </cfRule>
    <cfRule type="containsText" dxfId="176" priority="379" operator="containsText" text="TERMINADA">
      <formula>NOT(ISERROR(SEARCH("TERMINADA",W10)))</formula>
    </cfRule>
    <cfRule type="containsText" dxfId="175" priority="380" operator="containsText" text="SIN INICIAR">
      <formula>NOT(ISERROR(SEARCH("SIN INICIAR",W10)))</formula>
    </cfRule>
  </conditionalFormatting>
  <conditionalFormatting sqref="X10 AQ10:AQ11 AQ19:AQ20 AQ22 AQ24:AQ30 AQ14:AQ17">
    <cfRule type="containsText" dxfId="174" priority="381" operator="containsText" text="CERRADA">
      <formula>NOT(ISERROR(SEARCH("CERRADA",X10)))</formula>
    </cfRule>
    <cfRule type="containsText" dxfId="173" priority="382" operator="containsText" text="ABIERTA">
      <formula>NOT(ISERROR(SEARCH("ABIERTA",X10)))</formula>
    </cfRule>
  </conditionalFormatting>
  <conditionalFormatting sqref="W11:W15 AC13">
    <cfRule type="containsText" dxfId="172" priority="311" operator="containsText" text="INCUMPLIDA">
      <formula>NOT(ISERROR(SEARCH("INCUMPLIDA",W11)))</formula>
    </cfRule>
    <cfRule type="containsText" dxfId="171" priority="312" operator="containsText" text="TERMINADA EXTEMPORÁNEA">
      <formula>NOT(ISERROR(SEARCH("TERMINADA EXTEMPORÁNEA",W11)))</formula>
    </cfRule>
    <cfRule type="containsText" dxfId="170" priority="313" operator="containsText" text="TERMINADA">
      <formula>NOT(ISERROR(SEARCH("TERMINADA",W11)))</formula>
    </cfRule>
    <cfRule type="containsText" dxfId="169" priority="314" operator="containsText" text="EN PROCESO">
      <formula>NOT(ISERROR(SEARCH("EN PROCESO",W11)))</formula>
    </cfRule>
    <cfRule type="containsText" dxfId="168" priority="315" operator="containsText" text="SIN INICIAR">
      <formula>NOT(ISERROR(SEARCH("SIN INICIAR",W11)))</formula>
    </cfRule>
  </conditionalFormatting>
  <conditionalFormatting sqref="W16">
    <cfRule type="containsText" dxfId="167" priority="306" operator="containsText" text="INCUMPLIDA">
      <formula>NOT(ISERROR(SEARCH("INCUMPLIDA",W16)))</formula>
    </cfRule>
    <cfRule type="containsText" dxfId="166" priority="307" operator="containsText" text="TERMINADA EXTEMPORÁNEA">
      <formula>NOT(ISERROR(SEARCH("TERMINADA EXTEMPORÁNEA",W16)))</formula>
    </cfRule>
    <cfRule type="containsText" dxfId="165" priority="308" operator="containsText" text="TERMINADA">
      <formula>NOT(ISERROR(SEARCH("TERMINADA",W16)))</formula>
    </cfRule>
    <cfRule type="containsText" dxfId="164" priority="309" operator="containsText" text="EN PROCESO">
      <formula>NOT(ISERROR(SEARCH("EN PROCESO",W16)))</formula>
    </cfRule>
    <cfRule type="containsText" dxfId="163" priority="310" operator="containsText" text="SIN INICIAR">
      <formula>NOT(ISERROR(SEARCH("SIN INICIAR",W16)))</formula>
    </cfRule>
  </conditionalFormatting>
  <conditionalFormatting sqref="W23">
    <cfRule type="containsText" dxfId="162" priority="271" operator="containsText" text="INCUMPLIDA">
      <formula>NOT(ISERROR(SEARCH("INCUMPLIDA",W23)))</formula>
    </cfRule>
    <cfRule type="containsText" dxfId="161" priority="272" operator="containsText" text="TERMINADA EXTEMPORÁNEA">
      <formula>NOT(ISERROR(SEARCH("TERMINADA EXTEMPORÁNEA",W23)))</formula>
    </cfRule>
    <cfRule type="containsText" dxfId="160" priority="273" operator="containsText" text="TERMINADA">
      <formula>NOT(ISERROR(SEARCH("TERMINADA",W23)))</formula>
    </cfRule>
    <cfRule type="containsText" dxfId="159" priority="274" operator="containsText" text="EN PROCESO">
      <formula>NOT(ISERROR(SEARCH("EN PROCESO",W23)))</formula>
    </cfRule>
    <cfRule type="containsText" dxfId="158" priority="275" operator="containsText" text="SIN INICIAR">
      <formula>NOT(ISERROR(SEARCH("SIN INICIAR",W23)))</formula>
    </cfRule>
  </conditionalFormatting>
  <conditionalFormatting sqref="W17">
    <cfRule type="containsText" dxfId="157" priority="296" operator="containsText" text="INCUMPLIDA">
      <formula>NOT(ISERROR(SEARCH("INCUMPLIDA",W17)))</formula>
    </cfRule>
    <cfRule type="containsText" dxfId="156" priority="297" operator="containsText" text="TERMINADA EXTEMPORÁNEA">
      <formula>NOT(ISERROR(SEARCH("TERMINADA EXTEMPORÁNEA",W17)))</formula>
    </cfRule>
    <cfRule type="containsText" dxfId="155" priority="298" operator="containsText" text="TERMINADA">
      <formula>NOT(ISERROR(SEARCH("TERMINADA",W17)))</formula>
    </cfRule>
    <cfRule type="containsText" dxfId="154" priority="299" operator="containsText" text="EN PROCESO">
      <formula>NOT(ISERROR(SEARCH("EN PROCESO",W17)))</formula>
    </cfRule>
    <cfRule type="containsText" dxfId="153" priority="300" operator="containsText" text="SIN INICIAR">
      <formula>NOT(ISERROR(SEARCH("SIN INICIAR",W17)))</formula>
    </cfRule>
  </conditionalFormatting>
  <conditionalFormatting sqref="W18">
    <cfRule type="containsText" dxfId="152" priority="291" operator="containsText" text="INCUMPLIDA">
      <formula>NOT(ISERROR(SEARCH("INCUMPLIDA",W18)))</formula>
    </cfRule>
    <cfRule type="containsText" dxfId="151" priority="292" operator="containsText" text="TERMINADA EXTEMPORÁNEA">
      <formula>NOT(ISERROR(SEARCH("TERMINADA EXTEMPORÁNEA",W18)))</formula>
    </cfRule>
    <cfRule type="containsText" dxfId="150" priority="293" operator="containsText" text="TERMINADA">
      <formula>NOT(ISERROR(SEARCH("TERMINADA",W18)))</formula>
    </cfRule>
    <cfRule type="containsText" dxfId="149" priority="294" operator="containsText" text="EN PROCESO">
      <formula>NOT(ISERROR(SEARCH("EN PROCESO",W18)))</formula>
    </cfRule>
    <cfRule type="containsText" dxfId="148" priority="295" operator="containsText" text="SIN INICIAR">
      <formula>NOT(ISERROR(SEARCH("SIN INICIAR",W18)))</formula>
    </cfRule>
  </conditionalFormatting>
  <conditionalFormatting sqref="W19:W20">
    <cfRule type="containsText" dxfId="147" priority="286" operator="containsText" text="INCUMPLIDA">
      <formula>NOT(ISERROR(SEARCH("INCUMPLIDA",W19)))</formula>
    </cfRule>
    <cfRule type="containsText" dxfId="146" priority="287" operator="containsText" text="TERMINADA EXTEMPORÁNEA">
      <formula>NOT(ISERROR(SEARCH("TERMINADA EXTEMPORÁNEA",W19)))</formula>
    </cfRule>
    <cfRule type="containsText" dxfId="145" priority="288" operator="containsText" text="TERMINADA">
      <formula>NOT(ISERROR(SEARCH("TERMINADA",W19)))</formula>
    </cfRule>
    <cfRule type="containsText" dxfId="144" priority="289" operator="containsText" text="EN PROCESO">
      <formula>NOT(ISERROR(SEARCH("EN PROCESO",W19)))</formula>
    </cfRule>
    <cfRule type="containsText" dxfId="143" priority="290" operator="containsText" text="SIN INICIAR">
      <formula>NOT(ISERROR(SEARCH("SIN INICIAR",W19)))</formula>
    </cfRule>
  </conditionalFormatting>
  <conditionalFormatting sqref="W21">
    <cfRule type="containsText" dxfId="142" priority="281" operator="containsText" text="INCUMPLIDA">
      <formula>NOT(ISERROR(SEARCH("INCUMPLIDA",W21)))</formula>
    </cfRule>
    <cfRule type="containsText" dxfId="141" priority="282" operator="containsText" text="TERMINADA EXTEMPORÁNEA">
      <formula>NOT(ISERROR(SEARCH("TERMINADA EXTEMPORÁNEA",W21)))</formula>
    </cfRule>
    <cfRule type="containsText" dxfId="140" priority="283" operator="containsText" text="TERMINADA">
      <formula>NOT(ISERROR(SEARCH("TERMINADA",W21)))</formula>
    </cfRule>
    <cfRule type="containsText" dxfId="139" priority="284" operator="containsText" text="EN PROCESO">
      <formula>NOT(ISERROR(SEARCH("EN PROCESO",W21)))</formula>
    </cfRule>
    <cfRule type="containsText" dxfId="138" priority="285" operator="containsText" text="SIN INICIAR">
      <formula>NOT(ISERROR(SEARCH("SIN INICIAR",W21)))</formula>
    </cfRule>
  </conditionalFormatting>
  <conditionalFormatting sqref="W22">
    <cfRule type="containsText" dxfId="137" priority="276" operator="containsText" text="INCUMPLIDA">
      <formula>NOT(ISERROR(SEARCH("INCUMPLIDA",W22)))</formula>
    </cfRule>
    <cfRule type="containsText" dxfId="136" priority="277" operator="containsText" text="TERMINADA EXTEMPORÁNEA">
      <formula>NOT(ISERROR(SEARCH("TERMINADA EXTEMPORÁNEA",W22)))</formula>
    </cfRule>
    <cfRule type="containsText" dxfId="135" priority="278" operator="containsText" text="TERMINADA">
      <formula>NOT(ISERROR(SEARCH("TERMINADA",W22)))</formula>
    </cfRule>
    <cfRule type="containsText" dxfId="134" priority="279" operator="containsText" text="EN PROCESO">
      <formula>NOT(ISERROR(SEARCH("EN PROCESO",W22)))</formula>
    </cfRule>
    <cfRule type="containsText" dxfId="133" priority="280" operator="containsText" text="SIN INICIAR">
      <formula>NOT(ISERROR(SEARCH("SIN INICIAR",W22)))</formula>
    </cfRule>
  </conditionalFormatting>
  <conditionalFormatting sqref="AC10:AD10">
    <cfRule type="containsText" dxfId="132" priority="244" operator="containsText" text="EN PROCESO">
      <formula>NOT(ISERROR(SEARCH("EN PROCESO",AC10)))</formula>
    </cfRule>
    <cfRule type="containsText" dxfId="131" priority="245" operator="containsText" text="INCUMPLIDA">
      <formula>NOT(ISERROR(SEARCH("INCUMPLIDA",AC10)))</formula>
    </cfRule>
    <cfRule type="containsText" dxfId="130" priority="246" operator="containsText" text="TERMINADA">
      <formula>NOT(ISERROR(SEARCH("TERMINADA",AC10)))</formula>
    </cfRule>
    <cfRule type="containsText" dxfId="129" priority="247" operator="containsText" text="SIN INICIAR">
      <formula>NOT(ISERROR(SEARCH("SIN INICIAR",AC10)))</formula>
    </cfRule>
  </conditionalFormatting>
  <conditionalFormatting sqref="AC11">
    <cfRule type="containsText" dxfId="128" priority="215" operator="containsText" text="INCUMPLIDA">
      <formula>NOT(ISERROR(SEARCH("INCUMPLIDA",AC11)))</formula>
    </cfRule>
    <cfRule type="containsText" dxfId="127" priority="216" operator="containsText" text="TERMINADA EXTEMPORÁNEA">
      <formula>NOT(ISERROR(SEARCH("TERMINADA EXTEMPORÁNEA",AC11)))</formula>
    </cfRule>
    <cfRule type="containsText" dxfId="126" priority="217" operator="containsText" text="TERMINADA">
      <formula>NOT(ISERROR(SEARCH("TERMINADA",AC11)))</formula>
    </cfRule>
    <cfRule type="containsText" dxfId="125" priority="218" operator="containsText" text="EN PROCESO">
      <formula>NOT(ISERROR(SEARCH("EN PROCESO",AC11)))</formula>
    </cfRule>
    <cfRule type="containsText" dxfId="124" priority="219" operator="containsText" text="SIN INICIAR">
      <formula>NOT(ISERROR(SEARCH("SIN INICIAR",AC11)))</formula>
    </cfRule>
  </conditionalFormatting>
  <conditionalFormatting sqref="AD22:AD23">
    <cfRule type="containsText" dxfId="123" priority="205" operator="containsText" text="INCUMPLIDA">
      <formula>NOT(ISERROR(SEARCH("INCUMPLIDA",AD22)))</formula>
    </cfRule>
    <cfRule type="containsText" dxfId="122" priority="206" operator="containsText" text="TERMINADA EXTEMPORÁNEA">
      <formula>NOT(ISERROR(SEARCH("TERMINADA EXTEMPORÁNEA",AD22)))</formula>
    </cfRule>
    <cfRule type="containsText" dxfId="121" priority="207" operator="containsText" text="TERMINADA">
      <formula>NOT(ISERROR(SEARCH("TERMINADA",AD22)))</formula>
    </cfRule>
    <cfRule type="containsText" dxfId="120" priority="208" operator="containsText" text="EN PROCESO">
      <formula>NOT(ISERROR(SEARCH("EN PROCESO",AD22)))</formula>
    </cfRule>
    <cfRule type="containsText" dxfId="119" priority="209" operator="containsText" text="SIN INICIAR">
      <formula>NOT(ISERROR(SEARCH("SIN INICIAR",AD22)))</formula>
    </cfRule>
  </conditionalFormatting>
  <conditionalFormatting sqref="AO10:AO30">
    <cfRule type="containsText" dxfId="118" priority="186" operator="containsText" text="CUMPLIDA">
      <formula>NOT(ISERROR(SEARCH("CUMPLIDA",AO10)))</formula>
    </cfRule>
    <cfRule type="containsText" dxfId="117" priority="187" operator="containsText" text="PENDIENTE">
      <formula>NOT(ISERROR(SEARCH("PENDIENTE",AO10)))</formula>
    </cfRule>
  </conditionalFormatting>
  <conditionalFormatting sqref="AC15:AD15">
    <cfRule type="containsText" dxfId="116" priority="176" operator="containsText" text="INCUMPLIDA">
      <formula>NOT(ISERROR(SEARCH("INCUMPLIDA",AC15)))</formula>
    </cfRule>
    <cfRule type="containsText" dxfId="115" priority="177" operator="containsText" text="TERMINADA EXTEMPORÁNEA">
      <formula>NOT(ISERROR(SEARCH("TERMINADA EXTEMPORÁNEA",AC15)))</formula>
    </cfRule>
    <cfRule type="containsText" dxfId="114" priority="178" operator="containsText" text="TERMINADA">
      <formula>NOT(ISERROR(SEARCH("TERMINADA",AC15)))</formula>
    </cfRule>
    <cfRule type="containsText" dxfId="113" priority="179" operator="containsText" text="EN PROCESO">
      <formula>NOT(ISERROR(SEARCH("EN PROCESO",AC15)))</formula>
    </cfRule>
    <cfRule type="containsText" dxfId="112" priority="180" operator="containsText" text="SIN INICIAR">
      <formula>NOT(ISERROR(SEARCH("SIN INICIAR",AC15)))</formula>
    </cfRule>
  </conditionalFormatting>
  <conditionalFormatting sqref="AC16">
    <cfRule type="containsText" dxfId="111" priority="171" operator="containsText" text="INCUMPLIDA">
      <formula>NOT(ISERROR(SEARCH("INCUMPLIDA",AC16)))</formula>
    </cfRule>
    <cfRule type="containsText" dxfId="110" priority="172" operator="containsText" text="TERMINADA EXTEMPORÁNEA">
      <formula>NOT(ISERROR(SEARCH("TERMINADA EXTEMPORÁNEA",AC16)))</formula>
    </cfRule>
    <cfRule type="containsText" dxfId="109" priority="173" operator="containsText" text="TERMINADA">
      <formula>NOT(ISERROR(SEARCH("TERMINADA",AC16)))</formula>
    </cfRule>
    <cfRule type="containsText" dxfId="108" priority="174" operator="containsText" text="EN PROCESO">
      <formula>NOT(ISERROR(SEARCH("EN PROCESO",AC16)))</formula>
    </cfRule>
    <cfRule type="containsText" dxfId="107" priority="175" operator="containsText" text="SIN INICIAR">
      <formula>NOT(ISERROR(SEARCH("SIN INICIAR",AC16)))</formula>
    </cfRule>
  </conditionalFormatting>
  <conditionalFormatting sqref="AD17">
    <cfRule type="containsText" dxfId="106" priority="166" operator="containsText" text="INCUMPLIDA">
      <formula>NOT(ISERROR(SEARCH("INCUMPLIDA",AD17)))</formula>
    </cfRule>
    <cfRule type="containsText" dxfId="105" priority="167" operator="containsText" text="TERMINADA EXTEMPORÁNEA">
      <formula>NOT(ISERROR(SEARCH("TERMINADA EXTEMPORÁNEA",AD17)))</formula>
    </cfRule>
    <cfRule type="containsText" dxfId="104" priority="168" operator="containsText" text="TERMINADA">
      <formula>NOT(ISERROR(SEARCH("TERMINADA",AD17)))</formula>
    </cfRule>
    <cfRule type="containsText" dxfId="103" priority="169" operator="containsText" text="EN PROCESO">
      <formula>NOT(ISERROR(SEARCH("EN PROCESO",AD17)))</formula>
    </cfRule>
    <cfRule type="containsText" dxfId="102" priority="170" operator="containsText" text="SIN INICIAR">
      <formula>NOT(ISERROR(SEARCH("SIN INICIAR",AD17)))</formula>
    </cfRule>
  </conditionalFormatting>
  <conditionalFormatting sqref="AD19">
    <cfRule type="containsText" dxfId="101" priority="156" operator="containsText" text="INCUMPLIDA">
      <formula>NOT(ISERROR(SEARCH("INCUMPLIDA",AD19)))</formula>
    </cfRule>
    <cfRule type="containsText" dxfId="100" priority="157" operator="containsText" text="TERMINADA EXTEMPORÁNEA">
      <formula>NOT(ISERROR(SEARCH("TERMINADA EXTEMPORÁNEA",AD19)))</formula>
    </cfRule>
    <cfRule type="containsText" dxfId="99" priority="158" operator="containsText" text="TERMINADA">
      <formula>NOT(ISERROR(SEARCH("TERMINADA",AD19)))</formula>
    </cfRule>
    <cfRule type="containsText" dxfId="98" priority="159" operator="containsText" text="EN PROCESO">
      <formula>NOT(ISERROR(SEARCH("EN PROCESO",AD19)))</formula>
    </cfRule>
    <cfRule type="containsText" dxfId="97" priority="160" operator="containsText" text="SIN INICIAR">
      <formula>NOT(ISERROR(SEARCH("SIN INICIAR",AD19)))</formula>
    </cfRule>
  </conditionalFormatting>
  <conditionalFormatting sqref="AC12:AC14">
    <cfRule type="containsText" dxfId="96" priority="140" operator="containsText" text="INCUMPLIDA">
      <formula>NOT(ISERROR(SEARCH("INCUMPLIDA",AC12)))</formula>
    </cfRule>
    <cfRule type="containsText" dxfId="95" priority="141" operator="containsText" text="TERMINADA EXTEMPORÁNEA">
      <formula>NOT(ISERROR(SEARCH("TERMINADA EXTEMPORÁNEA",AC12)))</formula>
    </cfRule>
    <cfRule type="containsText" dxfId="94" priority="142" operator="containsText" text="TERMINADA">
      <formula>NOT(ISERROR(SEARCH("TERMINADA",AC12)))</formula>
    </cfRule>
    <cfRule type="containsText" dxfId="93" priority="143" operator="containsText" text="EN PROCESO">
      <formula>NOT(ISERROR(SEARCH("EN PROCESO",AC12)))</formula>
    </cfRule>
    <cfRule type="containsText" dxfId="92" priority="144" operator="containsText" text="SIN INICIAR">
      <formula>NOT(ISERROR(SEARCH("SIN INICIAR",AC12)))</formula>
    </cfRule>
  </conditionalFormatting>
  <conditionalFormatting sqref="AC14">
    <cfRule type="containsText" dxfId="91" priority="126" operator="containsText" text="INCUMPLIDA">
      <formula>NOT(ISERROR(SEARCH("INCUMPLIDA",AC14)))</formula>
    </cfRule>
    <cfRule type="containsText" dxfId="90" priority="127" operator="containsText" text="TERMINADA EXTEMPORÁNEA">
      <formula>NOT(ISERROR(SEARCH("TERMINADA EXTEMPORÁNEA",AC14)))</formula>
    </cfRule>
    <cfRule type="containsText" dxfId="89" priority="128" operator="containsText" text="TERMINADA">
      <formula>NOT(ISERROR(SEARCH("TERMINADA",AC14)))</formula>
    </cfRule>
    <cfRule type="containsText" dxfId="88" priority="129" operator="containsText" text="EN PROCESO">
      <formula>NOT(ISERROR(SEARCH("EN PROCESO",AC14)))</formula>
    </cfRule>
    <cfRule type="containsText" dxfId="87" priority="130" operator="containsText" text="SIN INICIAR">
      <formula>NOT(ISERROR(SEARCH("SIN INICIAR",AC14)))</formula>
    </cfRule>
  </conditionalFormatting>
  <conditionalFormatting sqref="AD20">
    <cfRule type="containsText" dxfId="86" priority="114" operator="containsText" text="INCUMPLIDA">
      <formula>NOT(ISERROR(SEARCH("INCUMPLIDA",AD20)))</formula>
    </cfRule>
    <cfRule type="containsText" dxfId="85" priority="115" operator="containsText" text="TERMINADA EXTEMPORÁNEA">
      <formula>NOT(ISERROR(SEARCH("TERMINADA EXTEMPORÁNEA",AD20)))</formula>
    </cfRule>
    <cfRule type="containsText" dxfId="84" priority="116" operator="containsText" text="TERMINADA">
      <formula>NOT(ISERROR(SEARCH("TERMINADA",AD20)))</formula>
    </cfRule>
    <cfRule type="containsText" dxfId="83" priority="117" operator="containsText" text="EN PROCESO">
      <formula>NOT(ISERROR(SEARCH("EN PROCESO",AD20)))</formula>
    </cfRule>
    <cfRule type="containsText" dxfId="82" priority="118" operator="containsText" text="SIN INICIAR">
      <formula>NOT(ISERROR(SEARCH("SIN INICIAR",AD20)))</formula>
    </cfRule>
  </conditionalFormatting>
  <conditionalFormatting sqref="AD11">
    <cfRule type="containsText" dxfId="81" priority="104" operator="containsText" text="CERRADA">
      <formula>NOT(ISERROR(SEARCH("CERRADA",AD11)))</formula>
    </cfRule>
    <cfRule type="containsText" dxfId="80" priority="105" operator="containsText" text="ABIERTA">
      <formula>NOT(ISERROR(SEARCH("ABIERTA",AD11)))</formula>
    </cfRule>
  </conditionalFormatting>
  <conditionalFormatting sqref="AD12">
    <cfRule type="containsText" dxfId="79" priority="102" operator="containsText" text="CERRADA">
      <formula>NOT(ISERROR(SEARCH("CERRADA",AD12)))</formula>
    </cfRule>
    <cfRule type="containsText" dxfId="78" priority="103" operator="containsText" text="ABIERTA">
      <formula>NOT(ISERROR(SEARCH("ABIERTA",AD12)))</formula>
    </cfRule>
  </conditionalFormatting>
  <conditionalFormatting sqref="AD13">
    <cfRule type="containsText" dxfId="77" priority="100" operator="containsText" text="CERRADA">
      <formula>NOT(ISERROR(SEARCH("CERRADA",AD13)))</formula>
    </cfRule>
    <cfRule type="containsText" dxfId="76" priority="101" operator="containsText" text="ABIERTA">
      <formula>NOT(ISERROR(SEARCH("ABIERTA",AD13)))</formula>
    </cfRule>
  </conditionalFormatting>
  <conditionalFormatting sqref="AD14">
    <cfRule type="containsText" dxfId="75" priority="98" operator="containsText" text="CERRADA">
      <formula>NOT(ISERROR(SEARCH("CERRADA",AD14)))</formula>
    </cfRule>
    <cfRule type="containsText" dxfId="74" priority="99" operator="containsText" text="ABIERTA">
      <formula>NOT(ISERROR(SEARCH("ABIERTA",AD14)))</formula>
    </cfRule>
  </conditionalFormatting>
  <conditionalFormatting sqref="AD16">
    <cfRule type="containsText" dxfId="73" priority="96" operator="containsText" text="CERRADA">
      <formula>NOT(ISERROR(SEARCH("CERRADA",AD16)))</formula>
    </cfRule>
    <cfRule type="containsText" dxfId="72" priority="97" operator="containsText" text="ABIERTA">
      <formula>NOT(ISERROR(SEARCH("ABIERTA",AD16)))</formula>
    </cfRule>
  </conditionalFormatting>
  <conditionalFormatting sqref="AC17">
    <cfRule type="containsText" dxfId="71" priority="91" operator="containsText" text="INCUMPLIDA">
      <formula>NOT(ISERROR(SEARCH("INCUMPLIDA",AC17)))</formula>
    </cfRule>
    <cfRule type="containsText" dxfId="70" priority="92" operator="containsText" text="TERMINADA EXTEMPORÁNEA">
      <formula>NOT(ISERROR(SEARCH("TERMINADA EXTEMPORÁNEA",AC17)))</formula>
    </cfRule>
    <cfRule type="containsText" dxfId="69" priority="93" operator="containsText" text="TERMINADA">
      <formula>NOT(ISERROR(SEARCH("TERMINADA",AC17)))</formula>
    </cfRule>
    <cfRule type="containsText" dxfId="68" priority="94" operator="containsText" text="EN PROCESO">
      <formula>NOT(ISERROR(SEARCH("EN PROCESO",AC17)))</formula>
    </cfRule>
    <cfRule type="containsText" dxfId="67" priority="95" operator="containsText" text="SIN INICIAR">
      <formula>NOT(ISERROR(SEARCH("SIN INICIAR",AC17)))</formula>
    </cfRule>
  </conditionalFormatting>
  <conditionalFormatting sqref="AC18">
    <cfRule type="containsText" dxfId="66" priority="86" operator="containsText" text="INCUMPLIDA">
      <formula>NOT(ISERROR(SEARCH("INCUMPLIDA",AC18)))</formula>
    </cfRule>
    <cfRule type="containsText" dxfId="65" priority="87" operator="containsText" text="TERMINADA EXTEMPORÁNEA">
      <formula>NOT(ISERROR(SEARCH("TERMINADA EXTEMPORÁNEA",AC18)))</formula>
    </cfRule>
    <cfRule type="containsText" dxfId="64" priority="88" operator="containsText" text="TERMINADA">
      <formula>NOT(ISERROR(SEARCH("TERMINADA",AC18)))</formula>
    </cfRule>
    <cfRule type="containsText" dxfId="63" priority="89" operator="containsText" text="EN PROCESO">
      <formula>NOT(ISERROR(SEARCH("EN PROCESO",AC18)))</formula>
    </cfRule>
    <cfRule type="containsText" dxfId="62" priority="90" operator="containsText" text="SIN INICIAR">
      <formula>NOT(ISERROR(SEARCH("SIN INICIAR",AC18)))</formula>
    </cfRule>
  </conditionalFormatting>
  <conditionalFormatting sqref="AD18">
    <cfRule type="containsText" dxfId="61" priority="84" operator="containsText" text="CERRADA">
      <formula>NOT(ISERROR(SEARCH("CERRADA",AD18)))</formula>
    </cfRule>
    <cfRule type="containsText" dxfId="60" priority="85" operator="containsText" text="ABIERTA">
      <formula>NOT(ISERROR(SEARCH("ABIERTA",AD18)))</formula>
    </cfRule>
  </conditionalFormatting>
  <conditionalFormatting sqref="AC19">
    <cfRule type="containsText" dxfId="59" priority="79" operator="containsText" text="INCUMPLIDA">
      <formula>NOT(ISERROR(SEARCH("INCUMPLIDA",AC19)))</formula>
    </cfRule>
    <cfRule type="containsText" dxfId="58" priority="80" operator="containsText" text="TERMINADA EXTEMPORÁNEA">
      <formula>NOT(ISERROR(SEARCH("TERMINADA EXTEMPORÁNEA",AC19)))</formula>
    </cfRule>
    <cfRule type="containsText" dxfId="57" priority="81" operator="containsText" text="TERMINADA">
      <formula>NOT(ISERROR(SEARCH("TERMINADA",AC19)))</formula>
    </cfRule>
    <cfRule type="containsText" dxfId="56" priority="82" operator="containsText" text="EN PROCESO">
      <formula>NOT(ISERROR(SEARCH("EN PROCESO",AC19)))</formula>
    </cfRule>
    <cfRule type="containsText" dxfId="55" priority="83" operator="containsText" text="SIN INICIAR">
      <formula>NOT(ISERROR(SEARCH("SIN INICIAR",AC19)))</formula>
    </cfRule>
  </conditionalFormatting>
  <conditionalFormatting sqref="AC20">
    <cfRule type="containsText" dxfId="54" priority="74" operator="containsText" text="INCUMPLIDA">
      <formula>NOT(ISERROR(SEARCH("INCUMPLIDA",AC20)))</formula>
    </cfRule>
    <cfRule type="containsText" dxfId="53" priority="75" operator="containsText" text="TERMINADA EXTEMPORÁNEA">
      <formula>NOT(ISERROR(SEARCH("TERMINADA EXTEMPORÁNEA",AC20)))</formula>
    </cfRule>
    <cfRule type="containsText" dxfId="52" priority="76" operator="containsText" text="TERMINADA">
      <formula>NOT(ISERROR(SEARCH("TERMINADA",AC20)))</formula>
    </cfRule>
    <cfRule type="containsText" dxfId="51" priority="77" operator="containsText" text="EN PROCESO">
      <formula>NOT(ISERROR(SEARCH("EN PROCESO",AC20)))</formula>
    </cfRule>
    <cfRule type="containsText" dxfId="50" priority="78" operator="containsText" text="SIN INICIAR">
      <formula>NOT(ISERROR(SEARCH("SIN INICIAR",AC20)))</formula>
    </cfRule>
  </conditionalFormatting>
  <conditionalFormatting sqref="AC21">
    <cfRule type="containsText" dxfId="49" priority="69" operator="containsText" text="INCUMPLIDA">
      <formula>NOT(ISERROR(SEARCH("INCUMPLIDA",AC21)))</formula>
    </cfRule>
    <cfRule type="containsText" dxfId="48" priority="70" operator="containsText" text="TERMINADA EXTEMPORÁNEA">
      <formula>NOT(ISERROR(SEARCH("TERMINADA EXTEMPORÁNEA",AC21)))</formula>
    </cfRule>
    <cfRule type="containsText" dxfId="47" priority="71" operator="containsText" text="TERMINADA">
      <formula>NOT(ISERROR(SEARCH("TERMINADA",AC21)))</formula>
    </cfRule>
    <cfRule type="containsText" dxfId="46" priority="72" operator="containsText" text="EN PROCESO">
      <formula>NOT(ISERROR(SEARCH("EN PROCESO",AC21)))</formula>
    </cfRule>
    <cfRule type="containsText" dxfId="45" priority="73" operator="containsText" text="SIN INICIAR">
      <formula>NOT(ISERROR(SEARCH("SIN INICIAR",AC21)))</formula>
    </cfRule>
  </conditionalFormatting>
  <conditionalFormatting sqref="AD21">
    <cfRule type="containsText" dxfId="44" priority="67" operator="containsText" text="CERRADA">
      <formula>NOT(ISERROR(SEARCH("CERRADA",AD21)))</formula>
    </cfRule>
    <cfRule type="containsText" dxfId="43" priority="68" operator="containsText" text="ABIERTA">
      <formula>NOT(ISERROR(SEARCH("ABIERTA",AD21)))</formula>
    </cfRule>
  </conditionalFormatting>
  <conditionalFormatting sqref="AC22">
    <cfRule type="containsText" dxfId="42" priority="62" operator="containsText" text="INCUMPLIDA">
      <formula>NOT(ISERROR(SEARCH("INCUMPLIDA",AC22)))</formula>
    </cfRule>
    <cfRule type="containsText" dxfId="41" priority="63" operator="containsText" text="TERMINADA EXTEMPORÁNEA">
      <formula>NOT(ISERROR(SEARCH("TERMINADA EXTEMPORÁNEA",AC22)))</formula>
    </cfRule>
    <cfRule type="containsText" dxfId="40" priority="64" operator="containsText" text="TERMINADA">
      <formula>NOT(ISERROR(SEARCH("TERMINADA",AC22)))</formula>
    </cfRule>
    <cfRule type="containsText" dxfId="39" priority="65" operator="containsText" text="EN PROCESO">
      <formula>NOT(ISERROR(SEARCH("EN PROCESO",AC22)))</formula>
    </cfRule>
    <cfRule type="containsText" dxfId="38" priority="66" operator="containsText" text="SIN INICIAR">
      <formula>NOT(ISERROR(SEARCH("SIN INICIAR",AC22)))</formula>
    </cfRule>
  </conditionalFormatting>
  <conditionalFormatting sqref="AC23">
    <cfRule type="containsText" dxfId="37" priority="57" operator="containsText" text="INCUMPLIDA">
      <formula>NOT(ISERROR(SEARCH("INCUMPLIDA",AC23)))</formula>
    </cfRule>
    <cfRule type="containsText" dxfId="36" priority="58" operator="containsText" text="TERMINADA EXTEMPORÁNEA">
      <formula>NOT(ISERROR(SEARCH("TERMINADA EXTEMPORÁNEA",AC23)))</formula>
    </cfRule>
    <cfRule type="containsText" dxfId="35" priority="59" operator="containsText" text="TERMINADA">
      <formula>NOT(ISERROR(SEARCH("TERMINADA",AC23)))</formula>
    </cfRule>
    <cfRule type="containsText" dxfId="34" priority="60" operator="containsText" text="EN PROCESO">
      <formula>NOT(ISERROR(SEARCH("EN PROCESO",AC23)))</formula>
    </cfRule>
    <cfRule type="containsText" dxfId="33" priority="61" operator="containsText" text="SIN INICIAR">
      <formula>NOT(ISERROR(SEARCH("SIN INICIAR",AC23)))</formula>
    </cfRule>
  </conditionalFormatting>
  <conditionalFormatting sqref="AL11:AL12">
    <cfRule type="containsText" dxfId="32" priority="55" operator="containsText" text="TERMINADA EXTEMPORÁNEA">
      <formula>NOT(ISERROR(SEARCH("TERMINADA EXTEMPORÁNEA",AL11)))</formula>
    </cfRule>
    <cfRule type="containsText" dxfId="31" priority="56" operator="containsText" text="INCUMPLIDA">
      <formula>NOT(ISERROR(SEARCH("INCUMPLIDA",AL11)))</formula>
    </cfRule>
  </conditionalFormatting>
  <conditionalFormatting sqref="AQ18">
    <cfRule type="containsText" dxfId="30" priority="53" operator="containsText" text="CERRADA">
      <formula>NOT(ISERROR(SEARCH("CERRADA",AQ18)))</formula>
    </cfRule>
    <cfRule type="containsText" dxfId="29" priority="54" operator="containsText" text="ABIERTA">
      <formula>NOT(ISERROR(SEARCH("ABIERTA",AQ18)))</formula>
    </cfRule>
  </conditionalFormatting>
  <conditionalFormatting sqref="AQ21">
    <cfRule type="containsText" dxfId="28" priority="47" operator="containsText" text="CERRADA">
      <formula>NOT(ISERROR(SEARCH("CERRADA",AQ21)))</formula>
    </cfRule>
    <cfRule type="containsText" dxfId="27" priority="48" operator="containsText" text="ABIERTA">
      <formula>NOT(ISERROR(SEARCH("ABIERTA",AQ21)))</formula>
    </cfRule>
  </conditionalFormatting>
  <conditionalFormatting sqref="AQ23">
    <cfRule type="containsText" dxfId="26" priority="33" operator="containsText" text="CERRADA">
      <formula>NOT(ISERROR(SEARCH("CERRADA",AQ23)))</formula>
    </cfRule>
    <cfRule type="containsText" dxfId="25" priority="34" operator="containsText" text="ABIERTA">
      <formula>NOT(ISERROR(SEARCH("ABIERTA",AQ23)))</formula>
    </cfRule>
  </conditionalFormatting>
  <conditionalFormatting sqref="AQ12">
    <cfRule type="containsText" dxfId="24" priority="31" operator="containsText" text="CERRADA">
      <formula>NOT(ISERROR(SEARCH("CERRADA",AQ12)))</formula>
    </cfRule>
    <cfRule type="containsText" dxfId="23" priority="32" operator="containsText" text="ABIERTA">
      <formula>NOT(ISERROR(SEARCH("ABIERTA",AQ12)))</formula>
    </cfRule>
  </conditionalFormatting>
  <conditionalFormatting sqref="AQ13:AQ14">
    <cfRule type="containsText" dxfId="22" priority="25" operator="containsText" text="CERRADA">
      <formula>NOT(ISERROR(SEARCH("CERRADA",AQ13)))</formula>
    </cfRule>
    <cfRule type="containsText" dxfId="21" priority="26" operator="containsText" text="ABIERTA">
      <formula>NOT(ISERROR(SEARCH("ABIERTA",AQ13)))</formula>
    </cfRule>
  </conditionalFormatting>
  <conditionalFormatting sqref="AL14 AL19:AL23 AL25">
    <cfRule type="containsText" dxfId="20" priority="19" operator="containsText" text="TERMINADA EXTEMPORÁNEA">
      <formula>NOT(ISERROR(SEARCH("TERMINADA EXTEMPORÁNEA",AL14)))</formula>
    </cfRule>
    <cfRule type="containsText" dxfId="19" priority="20" operator="containsText" text="INCUMPLIDA">
      <formula>NOT(ISERROR(SEARCH("INCUMPLIDA",AL14)))</formula>
    </cfRule>
  </conditionalFormatting>
  <conditionalFormatting sqref="AL13">
    <cfRule type="containsText" dxfId="18" priority="17" operator="containsText" text="TERMINADA EXTEMPORÁNEA">
      <formula>NOT(ISERROR(SEARCH("TERMINADA EXTEMPORÁNEA",AL13)))</formula>
    </cfRule>
    <cfRule type="containsText" dxfId="17" priority="18" operator="containsText" text="INCUMPLIDA">
      <formula>NOT(ISERROR(SEARCH("INCUMPLIDA",AL13)))</formula>
    </cfRule>
  </conditionalFormatting>
  <conditionalFormatting sqref="AL18">
    <cfRule type="containsText" dxfId="16" priority="15" operator="containsText" text="TERMINADA EXTEMPORÁNEA">
      <formula>NOT(ISERROR(SEARCH("TERMINADA EXTEMPORÁNEA",AL18)))</formula>
    </cfRule>
    <cfRule type="containsText" dxfId="15" priority="16" operator="containsText" text="INCUMPLIDA">
      <formula>NOT(ISERROR(SEARCH("INCUMPLIDA",AL18)))</formula>
    </cfRule>
  </conditionalFormatting>
  <conditionalFormatting sqref="AL17">
    <cfRule type="containsText" dxfId="14" priority="13" operator="containsText" text="TERMINADA EXTEMPORÁNEA">
      <formula>NOT(ISERROR(SEARCH("TERMINADA EXTEMPORÁNEA",AL17)))</formula>
    </cfRule>
    <cfRule type="containsText" dxfId="13" priority="14" operator="containsText" text="INCUMPLIDA">
      <formula>NOT(ISERROR(SEARCH("INCUMPLIDA",AL17)))</formula>
    </cfRule>
  </conditionalFormatting>
  <conditionalFormatting sqref="AL16">
    <cfRule type="containsText" dxfId="12" priority="11" operator="containsText" text="TERMINADA EXTEMPORÁNEA">
      <formula>NOT(ISERROR(SEARCH("TERMINADA EXTEMPORÁNEA",AL16)))</formula>
    </cfRule>
    <cfRule type="containsText" dxfId="11" priority="12" operator="containsText" text="INCUMPLIDA">
      <formula>NOT(ISERROR(SEARCH("INCUMPLIDA",AL16)))</formula>
    </cfRule>
  </conditionalFormatting>
  <conditionalFormatting sqref="AL15">
    <cfRule type="containsText" dxfId="10" priority="9" operator="containsText" text="TERMINADA EXTEMPORÁNEA">
      <formula>NOT(ISERROR(SEARCH("TERMINADA EXTEMPORÁNEA",AL15)))</formula>
    </cfRule>
    <cfRule type="containsText" dxfId="9" priority="10" operator="containsText" text="INCUMPLIDA">
      <formula>NOT(ISERROR(SEARCH("INCUMPLIDA",AL15)))</formula>
    </cfRule>
  </conditionalFormatting>
  <conditionalFormatting sqref="AL10">
    <cfRule type="containsText" dxfId="8" priority="7" operator="containsText" text="TERMINADA EXTEMPORÁNEA">
      <formula>NOT(ISERROR(SEARCH("TERMINADA EXTEMPORÁNEA",AL10)))</formula>
    </cfRule>
    <cfRule type="containsText" dxfId="7" priority="8" operator="containsText" text="INCUMPLIDA">
      <formula>NOT(ISERROR(SEARCH("INCUMPLIDA",AL10)))</formula>
    </cfRule>
  </conditionalFormatting>
  <conditionalFormatting sqref="AL26:AL29">
    <cfRule type="containsText" dxfId="6" priority="5" operator="containsText" text="TERMINADA EXTEMPORÁNEA">
      <formula>NOT(ISERROR(SEARCH("TERMINADA EXTEMPORÁNEA",AL26)))</formula>
    </cfRule>
    <cfRule type="containsText" dxfId="5" priority="6" operator="containsText" text="INCUMPLIDA">
      <formula>NOT(ISERROR(SEARCH("INCUMPLIDA",AL26)))</formula>
    </cfRule>
  </conditionalFormatting>
  <conditionalFormatting sqref="AL30">
    <cfRule type="containsText" dxfId="4" priority="3" operator="containsText" text="TERMINADA EXTEMPORÁNEA">
      <formula>NOT(ISERROR(SEARCH("TERMINADA EXTEMPORÁNEA",AL30)))</formula>
    </cfRule>
    <cfRule type="containsText" dxfId="3" priority="4" operator="containsText" text="INCUMPLIDA">
      <formula>NOT(ISERROR(SEARCH("INCUMPLIDA",AL30)))</formula>
    </cfRule>
  </conditionalFormatting>
  <conditionalFormatting sqref="AL24">
    <cfRule type="containsText" dxfId="2" priority="1" operator="containsText" text="TERMINADA EXTEMPORÁNEA">
      <formula>NOT(ISERROR(SEARCH("TERMINADA EXTEMPORÁNEA",AL24)))</formula>
    </cfRule>
    <cfRule type="containsText" dxfId="1" priority="2" operator="containsText" text="INCUMPLIDA">
      <formula>NOT(ISERROR(SEARCH("INCUMPLIDA",AL24)))</formula>
    </cfRule>
  </conditionalFormatting>
  <dataValidations count="7">
    <dataValidation type="textLength" allowBlank="1" showInputMessage="1" showErrorMessage="1" errorTitle="Entrada no válida" error="Escriba un texto  Maximo 200 Caracteres" promptTitle="Cualquier contenido Maximo 200 Caracteres" sqref="L11:L23 L25:L30" xr:uid="{00000000-0002-0000-0000-000000000000}">
      <formula1>0</formula1>
      <formula2>200</formula2>
    </dataValidation>
    <dataValidation type="textLength" allowBlank="1" showInputMessage="1" showErrorMessage="1" errorTitle="Entrada no válida" error="Escriba un texto  Maximo 500 Caracteres" promptTitle="Cualquier contenido Maximo 500 Caracteres" sqref="H11:I23 H24:H30 I29:I30 I24:I27" xr:uid="{00000000-0002-0000-0000-000001000000}">
      <formula1>0</formula1>
      <formula2>500</formula2>
    </dataValidation>
    <dataValidation type="textLength" allowBlank="1" showInputMessage="1" showErrorMessage="1" errorTitle="Entrada no válida" error="Escriba un texto  Maximo 20 Caracteres" promptTitle="Cualquier contenido Maximo 20 Caracteres" sqref="F11:F30" xr:uid="{00000000-0002-0000-0000-000002000000}">
      <formula1>0</formula1>
      <formula2>20</formula2>
    </dataValidation>
    <dataValidation type="date" operator="greaterThan" allowBlank="1" showInputMessage="1" showErrorMessage="1" sqref="B10:B23 E11:E23" xr:uid="{00000000-0002-0000-0000-000003000000}">
      <formula1>36892</formula1>
    </dataValidation>
    <dataValidation type="decimal" allowBlank="1" showInputMessage="1" showErrorMessage="1" errorTitle="Entrada no válida" error="Por favor escriba un número" promptTitle="Escriba un número en esta casilla" sqref="M11:M30" xr:uid="{00000000-0002-0000-0000-000004000000}">
      <formula1>-999999</formula1>
      <formula2>999999</formula2>
    </dataValidation>
    <dataValidation type="date" allowBlank="1" showInputMessage="1" errorTitle="Entrada no válida" error="Por favor escriba una fecha válida (AAAA/MM/DD)" promptTitle="Ingrese una fecha (AAAA/MM/DD)" sqref="O11:P30" xr:uid="{00000000-0002-0000-0000-000005000000}">
      <formula1>1900/1/1</formula1>
      <formula2>3000/1/1</formula2>
    </dataValidation>
    <dataValidation type="textLength" allowBlank="1" showInputMessage="1" showErrorMessage="1" errorTitle="Entrada no válida" error="Escriba un texto  Maximo 100 Caracteres" promptTitle="Cualquier contenido Maximo 100 Caracteres" sqref="I28 L24" xr:uid="{00000000-0002-0000-0000-000006000000}">
      <formula1>0</formula1>
      <formula2>100</formula2>
    </dataValidation>
  </dataValidations>
  <hyperlinks>
    <hyperlink ref="AG16" r:id="rId1" display="Soporte de la información diligenciada:_x000a_https://drive.google.com/drive/u/2/folders/1FV7Z9beCM1_zJMcA35K_ba8x3dbhpNYh" xr:uid="{00000000-0004-0000-0000-000000000000}"/>
    <hyperlink ref="AG18" r:id="rId2" display="Soporte de la información diligenciada:_x000a_https://drive.google.com/drive/u/2/folders/1FV7Z9beCM1_zJMcA35K_ba8x3dbhpNYh" xr:uid="{00000000-0004-0000-0000-000001000000}"/>
    <hyperlink ref="AG21" r:id="rId3" display="Soporte de la información diligenciada:_x000a_https://drive.google.com/drive/u/2/folders/1FV7Z9beCM1_zJMcA35K_ba8x3dbhpNYh" xr:uid="{00000000-0004-0000-0000-000002000000}"/>
  </hyperlinks>
  <pageMargins left="0.39370078740157483" right="0.39370078740157483" top="0.59055118110236227" bottom="0.59055118110236227" header="0" footer="0"/>
  <pageSetup paperSize="5" scale="18" pageOrder="overThenDown" orientation="landscape" r:id="rId4"/>
  <headerFooter>
    <oddFooter>&amp;R&amp;"Tahoma,Normal"&amp;8Página &amp;P de &amp;N</oddFooter>
  </headerFooter>
  <ignoredErrors>
    <ignoredError sqref="AL25" formula="1"/>
  </ignoredErrors>
  <drawing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7000000}">
          <x14:formula1>
            <xm:f>Datos.!$N$3:$N$4</xm:f>
          </x14:formula1>
          <xm:sqref>AD21 AD11:AD14 AD16 AD18 AQ10:AQ30</xm:sqref>
        </x14:dataValidation>
        <x14:dataValidation type="list" allowBlank="1" showInputMessage="1" showErrorMessage="1" xr:uid="{00000000-0002-0000-0000-000008000000}">
          <x14:formula1>
            <xm:f>Datos.!$I$3:$I$13</xm:f>
          </x14:formula1>
          <xm:sqref>N10:N30</xm:sqref>
        </x14:dataValidation>
        <x14:dataValidation type="list" allowBlank="1" showInputMessage="1" showErrorMessage="1" xr:uid="{00000000-0002-0000-0000-000009000000}">
          <x14:formula1>
            <xm:f>Datos.!$C$3:$C$4</xm:f>
          </x14:formula1>
          <xm:sqref>C10:C30</xm:sqref>
        </x14:dataValidation>
        <x14:dataValidation type="list" allowBlank="1" showInputMessage="1" showErrorMessage="1" xr:uid="{00000000-0002-0000-0000-00000A000000}">
          <x14:formula1>
            <xm:f>Datos.!$E$3:$E$6</xm:f>
          </x14:formula1>
          <xm:sqref>K10:K30</xm:sqref>
        </x14:dataValidation>
        <x14:dataValidation type="list" allowBlank="1" showInputMessage="1" showErrorMessage="1" xr:uid="{00000000-0002-0000-0000-00000B000000}">
          <x14:formula1>
            <xm:f>Datos.!$K$3:$K$25</xm:f>
          </x14:formula1>
          <xm:sqref>AH10:AH30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9"/>
  <sheetViews>
    <sheetView topLeftCell="I1" workbookViewId="0">
      <selection activeCell="K5" sqref="K5"/>
    </sheetView>
  </sheetViews>
  <sheetFormatPr baseColWidth="10" defaultColWidth="11.44140625" defaultRowHeight="13.2" x14ac:dyDescent="0.25"/>
  <cols>
    <col min="1" max="1" width="1.44140625" style="2" customWidth="1"/>
    <col min="2" max="2" width="13.109375" style="1" customWidth="1"/>
    <col min="3" max="3" width="19.109375" style="2" customWidth="1"/>
    <col min="4" max="4" width="47.5546875" style="3" customWidth="1"/>
    <col min="5" max="5" width="18.88671875" style="2" customWidth="1"/>
    <col min="6" max="6" width="27.109375" style="2" customWidth="1"/>
    <col min="7" max="7" width="42.109375" style="4" customWidth="1"/>
    <col min="8" max="8" width="42.109375" style="5" customWidth="1"/>
    <col min="9" max="9" width="55.33203125" style="1" customWidth="1"/>
    <col min="10" max="10" width="39.88671875" style="1" customWidth="1"/>
    <col min="11" max="11" width="47.44140625" style="1" customWidth="1"/>
    <col min="12" max="12" width="17.5546875" style="2" customWidth="1"/>
    <col min="13" max="13" width="27.33203125" style="2" customWidth="1"/>
    <col min="14" max="14" width="17.88671875" style="2" customWidth="1"/>
    <col min="15" max="16384" width="11.44140625" style="2"/>
  </cols>
  <sheetData>
    <row r="1" spans="2:14" x14ac:dyDescent="0.25">
      <c r="I1" s="6"/>
      <c r="J1" s="6"/>
      <c r="K1" s="6"/>
      <c r="L1" s="1"/>
    </row>
    <row r="2" spans="2:14" s="7" customFormat="1" x14ac:dyDescent="0.3">
      <c r="B2" s="7" t="s">
        <v>72</v>
      </c>
      <c r="C2" s="7" t="s">
        <v>73</v>
      </c>
      <c r="D2" s="7" t="s">
        <v>74</v>
      </c>
      <c r="E2" s="7" t="s">
        <v>75</v>
      </c>
      <c r="F2" s="7" t="s">
        <v>76</v>
      </c>
      <c r="G2" s="7" t="s">
        <v>77</v>
      </c>
      <c r="H2" s="7" t="s">
        <v>78</v>
      </c>
      <c r="I2" s="8" t="s">
        <v>79</v>
      </c>
      <c r="J2" s="8" t="s">
        <v>37</v>
      </c>
      <c r="K2" s="8" t="s">
        <v>80</v>
      </c>
      <c r="L2" s="7" t="s">
        <v>81</v>
      </c>
      <c r="M2" s="7" t="s">
        <v>82</v>
      </c>
      <c r="N2" s="7" t="s">
        <v>83</v>
      </c>
    </row>
    <row r="3" spans="2:14" x14ac:dyDescent="0.25">
      <c r="B3" s="1">
        <v>1</v>
      </c>
      <c r="C3" s="2" t="s">
        <v>84</v>
      </c>
      <c r="D3" s="9" t="s">
        <v>85</v>
      </c>
      <c r="E3" s="10" t="s">
        <v>17</v>
      </c>
      <c r="F3" s="10" t="s">
        <v>48</v>
      </c>
      <c r="G3" s="11" t="s">
        <v>50</v>
      </c>
      <c r="H3" s="10" t="s">
        <v>86</v>
      </c>
      <c r="I3" s="6">
        <v>0.5</v>
      </c>
      <c r="J3" s="1">
        <v>0</v>
      </c>
      <c r="K3" s="1">
        <v>0</v>
      </c>
      <c r="L3" s="1" t="s">
        <v>87</v>
      </c>
      <c r="M3" s="2" t="s">
        <v>16</v>
      </c>
      <c r="N3" s="1" t="s">
        <v>139</v>
      </c>
    </row>
    <row r="4" spans="2:14" x14ac:dyDescent="0.25">
      <c r="B4" s="1">
        <v>2</v>
      </c>
      <c r="C4" s="2" t="s">
        <v>15</v>
      </c>
      <c r="D4" s="9" t="s">
        <v>88</v>
      </c>
      <c r="E4" s="10" t="s">
        <v>18</v>
      </c>
      <c r="F4" s="10" t="s">
        <v>48</v>
      </c>
      <c r="G4" s="11" t="s">
        <v>51</v>
      </c>
      <c r="H4" s="10" t="s">
        <v>49</v>
      </c>
      <c r="I4" s="6">
        <v>0.55000000000000004</v>
      </c>
      <c r="J4" s="12">
        <v>1</v>
      </c>
      <c r="K4" s="1">
        <v>0.3</v>
      </c>
      <c r="L4" s="1" t="s">
        <v>89</v>
      </c>
      <c r="M4" s="2" t="s">
        <v>90</v>
      </c>
      <c r="N4" s="1" t="s">
        <v>140</v>
      </c>
    </row>
    <row r="5" spans="2:14" x14ac:dyDescent="0.25">
      <c r="B5" s="1">
        <v>3</v>
      </c>
      <c r="D5" s="13" t="s">
        <v>91</v>
      </c>
      <c r="E5" s="10" t="s">
        <v>19</v>
      </c>
      <c r="F5" s="10" t="s">
        <v>39</v>
      </c>
      <c r="G5" s="11" t="s">
        <v>28</v>
      </c>
      <c r="H5" s="10" t="s">
        <v>92</v>
      </c>
      <c r="I5" s="6">
        <v>0.6</v>
      </c>
      <c r="J5" s="12">
        <v>2</v>
      </c>
      <c r="K5" s="1">
        <v>0.5</v>
      </c>
      <c r="L5" s="1"/>
      <c r="M5" s="2" t="s">
        <v>93</v>
      </c>
      <c r="N5" s="1"/>
    </row>
    <row r="6" spans="2:14" x14ac:dyDescent="0.25">
      <c r="B6" s="1">
        <v>4</v>
      </c>
      <c r="D6" s="9" t="s">
        <v>94</v>
      </c>
      <c r="E6" s="14" t="s">
        <v>36</v>
      </c>
      <c r="F6" s="10" t="s">
        <v>39</v>
      </c>
      <c r="G6" s="11" t="s">
        <v>52</v>
      </c>
      <c r="H6" s="10" t="s">
        <v>66</v>
      </c>
      <c r="I6" s="6">
        <v>0.65</v>
      </c>
      <c r="J6" s="12">
        <v>3</v>
      </c>
      <c r="K6" s="12">
        <v>1</v>
      </c>
      <c r="L6" s="1"/>
      <c r="M6" s="2" t="s">
        <v>95</v>
      </c>
    </row>
    <row r="7" spans="2:14" x14ac:dyDescent="0.25">
      <c r="B7" s="1">
        <v>5</v>
      </c>
      <c r="D7" s="9" t="s">
        <v>96</v>
      </c>
      <c r="F7" s="10" t="s">
        <v>39</v>
      </c>
      <c r="G7" s="11" t="s">
        <v>53</v>
      </c>
      <c r="H7" s="10" t="s">
        <v>39</v>
      </c>
      <c r="I7" s="6">
        <v>0.7</v>
      </c>
      <c r="J7" s="12">
        <v>4</v>
      </c>
      <c r="K7" s="12">
        <v>2</v>
      </c>
      <c r="L7" s="1"/>
      <c r="M7" s="2" t="s">
        <v>97</v>
      </c>
    </row>
    <row r="8" spans="2:14" x14ac:dyDescent="0.25">
      <c r="B8" s="1">
        <v>6</v>
      </c>
      <c r="D8" s="9" t="s">
        <v>98</v>
      </c>
      <c r="F8" s="10" t="s">
        <v>39</v>
      </c>
      <c r="G8" s="11" t="s">
        <v>54</v>
      </c>
      <c r="H8" s="11" t="s">
        <v>44</v>
      </c>
      <c r="I8" s="6">
        <v>0.75</v>
      </c>
      <c r="J8" s="12">
        <v>5</v>
      </c>
      <c r="K8" s="12">
        <v>3</v>
      </c>
      <c r="L8" s="1"/>
      <c r="M8" s="2" t="s">
        <v>67</v>
      </c>
    </row>
    <row r="9" spans="2:14" x14ac:dyDescent="0.25">
      <c r="B9" s="1">
        <v>7</v>
      </c>
      <c r="D9" s="9" t="s">
        <v>99</v>
      </c>
      <c r="F9" s="10" t="s">
        <v>40</v>
      </c>
      <c r="G9" s="11" t="s">
        <v>55</v>
      </c>
      <c r="H9" s="11" t="s">
        <v>62</v>
      </c>
      <c r="I9" s="6">
        <v>0.8</v>
      </c>
      <c r="J9" s="12">
        <v>6</v>
      </c>
      <c r="K9" s="12">
        <v>4</v>
      </c>
      <c r="L9" s="1"/>
    </row>
    <row r="10" spans="2:14" x14ac:dyDescent="0.25">
      <c r="B10" s="1">
        <v>8</v>
      </c>
      <c r="D10" s="9" t="s">
        <v>100</v>
      </c>
      <c r="F10" s="11" t="s">
        <v>44</v>
      </c>
      <c r="G10" s="11" t="s">
        <v>56</v>
      </c>
      <c r="H10" s="10" t="s">
        <v>45</v>
      </c>
      <c r="I10" s="6">
        <v>0.85</v>
      </c>
      <c r="J10" s="12">
        <v>7</v>
      </c>
      <c r="K10" s="12">
        <v>5</v>
      </c>
      <c r="L10" s="1"/>
    </row>
    <row r="11" spans="2:14" ht="12.75" customHeight="1" x14ac:dyDescent="0.25">
      <c r="B11" s="1">
        <v>9</v>
      </c>
      <c r="D11" s="13" t="s">
        <v>101</v>
      </c>
      <c r="F11" s="11" t="s">
        <v>42</v>
      </c>
      <c r="G11" s="11" t="s">
        <v>57</v>
      </c>
      <c r="H11" s="10" t="s">
        <v>46</v>
      </c>
      <c r="I11" s="6">
        <v>0.9</v>
      </c>
      <c r="J11" s="12">
        <v>8</v>
      </c>
      <c r="K11" s="12">
        <v>6</v>
      </c>
      <c r="L11" s="1"/>
    </row>
    <row r="12" spans="2:14" x14ac:dyDescent="0.25">
      <c r="B12" s="1">
        <v>10</v>
      </c>
      <c r="D12" s="9" t="s">
        <v>102</v>
      </c>
      <c r="F12" s="11" t="s">
        <v>42</v>
      </c>
      <c r="G12" s="11" t="s">
        <v>58</v>
      </c>
      <c r="H12" s="11" t="s">
        <v>103</v>
      </c>
      <c r="I12" s="6">
        <v>0.95</v>
      </c>
      <c r="J12" s="12">
        <v>9</v>
      </c>
      <c r="K12" s="12">
        <v>7</v>
      </c>
      <c r="L12" s="1"/>
    </row>
    <row r="13" spans="2:14" x14ac:dyDescent="0.25">
      <c r="B13" s="1">
        <v>11</v>
      </c>
      <c r="D13" s="9" t="s">
        <v>104</v>
      </c>
      <c r="F13" s="11" t="s">
        <v>44</v>
      </c>
      <c r="G13" s="11" t="s">
        <v>105</v>
      </c>
      <c r="H13" s="11" t="s">
        <v>41</v>
      </c>
      <c r="I13" s="6">
        <v>1</v>
      </c>
      <c r="J13" s="12">
        <v>10</v>
      </c>
      <c r="K13" s="12">
        <v>8</v>
      </c>
      <c r="L13" s="1"/>
    </row>
    <row r="14" spans="2:14" x14ac:dyDescent="0.25">
      <c r="B14" s="1">
        <v>12</v>
      </c>
      <c r="D14" s="13" t="s">
        <v>106</v>
      </c>
      <c r="F14" s="10" t="s">
        <v>49</v>
      </c>
      <c r="G14" s="11" t="s">
        <v>59</v>
      </c>
      <c r="H14" s="11" t="s">
        <v>40</v>
      </c>
      <c r="I14" s="6"/>
      <c r="J14" s="12"/>
      <c r="K14" s="12">
        <v>9</v>
      </c>
      <c r="L14" s="1"/>
    </row>
    <row r="15" spans="2:14" ht="15" customHeight="1" x14ac:dyDescent="0.25">
      <c r="B15" s="1">
        <v>13</v>
      </c>
      <c r="D15" s="13" t="s">
        <v>107</v>
      </c>
      <c r="F15" s="10" t="s">
        <v>48</v>
      </c>
      <c r="G15" s="11" t="s">
        <v>60</v>
      </c>
      <c r="H15" s="11" t="s">
        <v>42</v>
      </c>
      <c r="I15" s="6"/>
      <c r="J15" s="12"/>
      <c r="K15" s="12">
        <v>10</v>
      </c>
      <c r="L15" s="1"/>
    </row>
    <row r="16" spans="2:14" ht="14.25" customHeight="1" x14ac:dyDescent="0.25">
      <c r="B16" s="1">
        <v>14</v>
      </c>
      <c r="D16" s="13" t="s">
        <v>108</v>
      </c>
      <c r="F16" s="10" t="s">
        <v>39</v>
      </c>
      <c r="G16" s="11" t="s">
        <v>24</v>
      </c>
      <c r="H16" s="10" t="s">
        <v>109</v>
      </c>
      <c r="I16" s="6"/>
      <c r="J16" s="12"/>
      <c r="K16" s="12">
        <v>11</v>
      </c>
      <c r="L16" s="1"/>
    </row>
    <row r="17" spans="2:12" x14ac:dyDescent="0.25">
      <c r="B17" s="1">
        <v>15</v>
      </c>
      <c r="G17" s="11" t="s">
        <v>25</v>
      </c>
      <c r="H17" s="11" t="s">
        <v>110</v>
      </c>
      <c r="I17" s="6"/>
      <c r="J17" s="12"/>
      <c r="K17" s="12">
        <v>12</v>
      </c>
      <c r="L17" s="1"/>
    </row>
    <row r="18" spans="2:12" x14ac:dyDescent="0.25">
      <c r="B18" s="1">
        <v>16</v>
      </c>
      <c r="G18" s="11" t="s">
        <v>26</v>
      </c>
      <c r="H18" s="11" t="s">
        <v>111</v>
      </c>
      <c r="I18" s="6"/>
      <c r="J18" s="12"/>
      <c r="K18" s="12">
        <v>13</v>
      </c>
      <c r="L18" s="1"/>
    </row>
    <row r="19" spans="2:12" x14ac:dyDescent="0.25">
      <c r="B19" s="1">
        <v>17</v>
      </c>
      <c r="G19" s="11" t="s">
        <v>112</v>
      </c>
      <c r="H19" s="11" t="s">
        <v>113</v>
      </c>
      <c r="I19" s="6"/>
      <c r="J19" s="12"/>
      <c r="K19" s="12">
        <v>14</v>
      </c>
      <c r="L19" s="1"/>
    </row>
    <row r="20" spans="2:12" x14ac:dyDescent="0.25">
      <c r="B20" s="1">
        <v>18</v>
      </c>
      <c r="G20" s="11" t="s">
        <v>114</v>
      </c>
      <c r="H20" s="11" t="s">
        <v>115</v>
      </c>
      <c r="I20" s="6"/>
      <c r="J20" s="12"/>
      <c r="K20" s="12">
        <v>15</v>
      </c>
      <c r="L20" s="1"/>
    </row>
    <row r="21" spans="2:12" x14ac:dyDescent="0.25">
      <c r="B21" s="1">
        <v>19</v>
      </c>
      <c r="G21" s="11" t="s">
        <v>27</v>
      </c>
      <c r="H21" s="11" t="s">
        <v>116</v>
      </c>
      <c r="I21" s="6"/>
      <c r="J21" s="12"/>
      <c r="K21" s="12">
        <v>16</v>
      </c>
      <c r="L21" s="1"/>
    </row>
    <row r="22" spans="2:12" x14ac:dyDescent="0.25">
      <c r="B22" s="1">
        <v>20</v>
      </c>
      <c r="G22" s="11" t="s">
        <v>61</v>
      </c>
      <c r="H22" s="11" t="s">
        <v>43</v>
      </c>
      <c r="I22" s="6"/>
      <c r="J22" s="12"/>
      <c r="K22" s="12">
        <v>17</v>
      </c>
      <c r="L22" s="1"/>
    </row>
    <row r="23" spans="2:12" x14ac:dyDescent="0.25">
      <c r="B23" s="1">
        <v>21</v>
      </c>
      <c r="G23" s="11" t="s">
        <v>68</v>
      </c>
      <c r="H23" s="11" t="s">
        <v>117</v>
      </c>
      <c r="J23" s="12"/>
      <c r="K23" s="12">
        <v>18</v>
      </c>
    </row>
    <row r="24" spans="2:12" x14ac:dyDescent="0.25">
      <c r="B24" s="1">
        <v>22</v>
      </c>
      <c r="G24" s="11" t="s">
        <v>118</v>
      </c>
      <c r="H24" s="10" t="s">
        <v>119</v>
      </c>
      <c r="J24" s="12"/>
      <c r="K24" s="12">
        <v>19</v>
      </c>
    </row>
    <row r="25" spans="2:12" x14ac:dyDescent="0.25">
      <c r="B25" s="1">
        <v>23</v>
      </c>
      <c r="J25" s="12"/>
      <c r="K25" s="12">
        <v>20</v>
      </c>
    </row>
    <row r="26" spans="2:12" x14ac:dyDescent="0.25">
      <c r="B26" s="1">
        <v>24</v>
      </c>
      <c r="J26" s="12"/>
      <c r="K26" s="12"/>
    </row>
    <row r="27" spans="2:12" x14ac:dyDescent="0.25">
      <c r="B27" s="1">
        <v>25</v>
      </c>
      <c r="D27" s="7" t="s">
        <v>74</v>
      </c>
      <c r="E27" s="7" t="s">
        <v>76</v>
      </c>
      <c r="G27" s="7" t="s">
        <v>77</v>
      </c>
      <c r="H27" s="15" t="s">
        <v>121</v>
      </c>
      <c r="J27" s="7" t="s">
        <v>77</v>
      </c>
      <c r="K27" s="7" t="s">
        <v>120</v>
      </c>
    </row>
    <row r="28" spans="2:12" x14ac:dyDescent="0.25">
      <c r="B28" s="1">
        <v>26</v>
      </c>
      <c r="D28" s="9" t="s">
        <v>85</v>
      </c>
      <c r="E28" s="10" t="s">
        <v>48</v>
      </c>
      <c r="G28" s="11" t="s">
        <v>50</v>
      </c>
      <c r="H28" s="5" t="s">
        <v>48</v>
      </c>
      <c r="J28" s="11" t="s">
        <v>50</v>
      </c>
      <c r="K28" s="10" t="s">
        <v>86</v>
      </c>
    </row>
    <row r="29" spans="2:12" x14ac:dyDescent="0.25">
      <c r="B29" s="1">
        <v>27</v>
      </c>
      <c r="D29" s="9" t="s">
        <v>88</v>
      </c>
      <c r="E29" s="10" t="s">
        <v>48</v>
      </c>
      <c r="G29" s="11" t="s">
        <v>51</v>
      </c>
      <c r="H29" s="5" t="s">
        <v>122</v>
      </c>
      <c r="J29" s="11" t="s">
        <v>51</v>
      </c>
      <c r="K29" s="10" t="s">
        <v>49</v>
      </c>
    </row>
    <row r="30" spans="2:12" x14ac:dyDescent="0.25">
      <c r="B30" s="1">
        <v>28</v>
      </c>
      <c r="D30" s="13" t="s">
        <v>91</v>
      </c>
      <c r="E30" s="10" t="s">
        <v>39</v>
      </c>
      <c r="G30" s="11" t="s">
        <v>28</v>
      </c>
      <c r="H30" s="5" t="s">
        <v>48</v>
      </c>
      <c r="J30" s="11" t="s">
        <v>28</v>
      </c>
      <c r="K30" s="10" t="s">
        <v>92</v>
      </c>
    </row>
    <row r="31" spans="2:12" x14ac:dyDescent="0.25">
      <c r="B31" s="1">
        <v>29</v>
      </c>
      <c r="D31" s="9" t="s">
        <v>94</v>
      </c>
      <c r="E31" s="10" t="s">
        <v>39</v>
      </c>
      <c r="G31" s="11" t="s">
        <v>52</v>
      </c>
      <c r="H31" s="5" t="s">
        <v>48</v>
      </c>
      <c r="J31" s="11" t="s">
        <v>52</v>
      </c>
      <c r="K31" s="10" t="s">
        <v>66</v>
      </c>
    </row>
    <row r="32" spans="2:12" x14ac:dyDescent="0.25">
      <c r="B32" s="1">
        <v>30</v>
      </c>
      <c r="D32" s="9" t="s">
        <v>96</v>
      </c>
      <c r="E32" s="10" t="s">
        <v>39</v>
      </c>
      <c r="G32" s="11" t="s">
        <v>53</v>
      </c>
      <c r="H32" s="5" t="s">
        <v>39</v>
      </c>
      <c r="J32" s="11" t="s">
        <v>53</v>
      </c>
      <c r="K32" s="10" t="s">
        <v>39</v>
      </c>
    </row>
    <row r="33" spans="4:11" x14ac:dyDescent="0.25">
      <c r="D33" s="9" t="s">
        <v>98</v>
      </c>
      <c r="E33" s="10" t="s">
        <v>39</v>
      </c>
      <c r="G33" s="11" t="s">
        <v>54</v>
      </c>
      <c r="H33" s="5" t="s">
        <v>44</v>
      </c>
      <c r="J33" s="11" t="s">
        <v>54</v>
      </c>
      <c r="K33" s="11" t="s">
        <v>44</v>
      </c>
    </row>
    <row r="34" spans="4:11" x14ac:dyDescent="0.25">
      <c r="D34" s="9" t="s">
        <v>99</v>
      </c>
      <c r="E34" s="10" t="s">
        <v>40</v>
      </c>
      <c r="G34" s="11" t="s">
        <v>55</v>
      </c>
      <c r="H34" s="5" t="s">
        <v>123</v>
      </c>
      <c r="J34" s="11" t="s">
        <v>55</v>
      </c>
      <c r="K34" s="11" t="s">
        <v>62</v>
      </c>
    </row>
    <row r="35" spans="4:11" x14ac:dyDescent="0.25">
      <c r="D35" s="9" t="s">
        <v>100</v>
      </c>
      <c r="E35" s="11" t="s">
        <v>44</v>
      </c>
      <c r="G35" s="11" t="s">
        <v>56</v>
      </c>
      <c r="H35" s="5" t="s">
        <v>123</v>
      </c>
      <c r="J35" s="11" t="s">
        <v>56</v>
      </c>
      <c r="K35" s="10" t="s">
        <v>45</v>
      </c>
    </row>
    <row r="36" spans="4:11" ht="26.4" x14ac:dyDescent="0.25">
      <c r="D36" s="13" t="s">
        <v>101</v>
      </c>
      <c r="E36" s="11" t="s">
        <v>42</v>
      </c>
      <c r="G36" s="11" t="s">
        <v>57</v>
      </c>
      <c r="H36" s="5" t="s">
        <v>123</v>
      </c>
      <c r="J36" s="11" t="s">
        <v>57</v>
      </c>
      <c r="K36" s="10" t="s">
        <v>46</v>
      </c>
    </row>
    <row r="37" spans="4:11" x14ac:dyDescent="0.25">
      <c r="D37" s="9" t="s">
        <v>102</v>
      </c>
      <c r="E37" s="11" t="s">
        <v>42</v>
      </c>
      <c r="G37" s="11" t="s">
        <v>58</v>
      </c>
      <c r="H37" s="5" t="s">
        <v>123</v>
      </c>
      <c r="J37" s="11" t="s">
        <v>58</v>
      </c>
      <c r="K37" s="11" t="s">
        <v>103</v>
      </c>
    </row>
    <row r="38" spans="4:11" x14ac:dyDescent="0.25">
      <c r="D38" s="9" t="s">
        <v>104</v>
      </c>
      <c r="E38" s="11" t="s">
        <v>44</v>
      </c>
      <c r="G38" s="11" t="s">
        <v>105</v>
      </c>
      <c r="H38" s="5" t="s">
        <v>44</v>
      </c>
      <c r="J38" s="11" t="s">
        <v>105</v>
      </c>
      <c r="K38" s="11" t="s">
        <v>41</v>
      </c>
    </row>
    <row r="39" spans="4:11" x14ac:dyDescent="0.25">
      <c r="D39" s="13" t="s">
        <v>106</v>
      </c>
      <c r="E39" s="10" t="s">
        <v>49</v>
      </c>
      <c r="G39" s="11" t="s">
        <v>59</v>
      </c>
      <c r="H39" s="5" t="s">
        <v>40</v>
      </c>
      <c r="J39" s="11" t="s">
        <v>59</v>
      </c>
      <c r="K39" s="11" t="s">
        <v>40</v>
      </c>
    </row>
    <row r="40" spans="4:11" x14ac:dyDescent="0.25">
      <c r="D40" s="13" t="s">
        <v>107</v>
      </c>
      <c r="E40" s="10" t="s">
        <v>48</v>
      </c>
      <c r="G40" s="11" t="s">
        <v>60</v>
      </c>
      <c r="H40" s="5" t="s">
        <v>63</v>
      </c>
      <c r="J40" s="11" t="s">
        <v>60</v>
      </c>
      <c r="K40" s="11" t="s">
        <v>42</v>
      </c>
    </row>
    <row r="41" spans="4:11" x14ac:dyDescent="0.25">
      <c r="D41" s="13" t="s">
        <v>108</v>
      </c>
      <c r="E41" s="10" t="s">
        <v>39</v>
      </c>
      <c r="G41" s="11" t="s">
        <v>24</v>
      </c>
      <c r="H41" s="5" t="s">
        <v>40</v>
      </c>
      <c r="J41" s="11" t="s">
        <v>24</v>
      </c>
      <c r="K41" s="10" t="s">
        <v>109</v>
      </c>
    </row>
    <row r="42" spans="4:11" x14ac:dyDescent="0.25">
      <c r="G42" s="11" t="s">
        <v>25</v>
      </c>
      <c r="H42" s="5" t="s">
        <v>40</v>
      </c>
      <c r="J42" s="11" t="s">
        <v>25</v>
      </c>
      <c r="K42" s="11" t="s">
        <v>110</v>
      </c>
    </row>
    <row r="43" spans="4:11" x14ac:dyDescent="0.25">
      <c r="G43" s="11" t="s">
        <v>26</v>
      </c>
      <c r="H43" s="5" t="s">
        <v>40</v>
      </c>
      <c r="J43" s="11" t="s">
        <v>26</v>
      </c>
      <c r="K43" s="11" t="s">
        <v>111</v>
      </c>
    </row>
    <row r="44" spans="4:11" x14ac:dyDescent="0.25">
      <c r="G44" s="11" t="s">
        <v>112</v>
      </c>
      <c r="H44" s="5" t="s">
        <v>40</v>
      </c>
      <c r="J44" s="11" t="s">
        <v>112</v>
      </c>
      <c r="K44" s="11" t="s">
        <v>113</v>
      </c>
    </row>
    <row r="45" spans="4:11" x14ac:dyDescent="0.25">
      <c r="G45" s="11" t="s">
        <v>114</v>
      </c>
      <c r="H45" s="5" t="s">
        <v>63</v>
      </c>
      <c r="J45" s="11" t="s">
        <v>114</v>
      </c>
      <c r="K45" s="11" t="s">
        <v>115</v>
      </c>
    </row>
    <row r="46" spans="4:11" x14ac:dyDescent="0.25">
      <c r="G46" s="11" t="s">
        <v>27</v>
      </c>
      <c r="H46" s="5" t="s">
        <v>63</v>
      </c>
      <c r="J46" s="11" t="s">
        <v>27</v>
      </c>
      <c r="K46" s="11" t="s">
        <v>116</v>
      </c>
    </row>
    <row r="47" spans="4:11" x14ac:dyDescent="0.25">
      <c r="G47" s="11" t="s">
        <v>61</v>
      </c>
      <c r="H47" s="5" t="s">
        <v>63</v>
      </c>
      <c r="J47" s="11" t="s">
        <v>61</v>
      </c>
      <c r="K47" s="11" t="s">
        <v>43</v>
      </c>
    </row>
    <row r="48" spans="4:11" x14ac:dyDescent="0.25">
      <c r="G48" s="11" t="s">
        <v>68</v>
      </c>
      <c r="H48" s="5" t="s">
        <v>44</v>
      </c>
      <c r="J48" s="11" t="s">
        <v>68</v>
      </c>
      <c r="K48" s="11" t="s">
        <v>137</v>
      </c>
    </row>
    <row r="49" spans="7:11" x14ac:dyDescent="0.25">
      <c r="G49" s="11" t="s">
        <v>118</v>
      </c>
      <c r="H49" s="5" t="s">
        <v>63</v>
      </c>
      <c r="J49" s="11" t="s">
        <v>118</v>
      </c>
      <c r="K49" s="10" t="s">
        <v>138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E2677-5752-4F57-84D3-EBF4E2E6154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2020-09-29T19:09:33Z</cp:lastPrinted>
  <dcterms:created xsi:type="dcterms:W3CDTF">2013-10-03T17:21:56Z</dcterms:created>
  <dcterms:modified xsi:type="dcterms:W3CDTF">2022-02-25T15:20:42Z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