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izeth\Documents\Jizeth_Gonzalez\CANAL CAPITAL\SEGUIMIENTOS\PMI_1CUAT2021\"/>
    </mc:Choice>
  </mc:AlternateContent>
  <bookViews>
    <workbookView xWindow="0" yWindow="0" windowWidth="23040" windowHeight="9192" tabRatio="743"/>
  </bookViews>
  <sheets>
    <sheet name="CCSE-FT-019_PM" sheetId="1" r:id="rId1"/>
    <sheet name="Datos." sheetId="3" state="hidden" r:id="rId2"/>
  </sheets>
  <externalReferences>
    <externalReference r:id="rId3"/>
  </externalReferences>
  <definedNames>
    <definedName name="_xlnm._FilterDatabase" localSheetId="0" hidden="1">'CCSE-FT-019_PM'!$A$9:$AL$33</definedName>
    <definedName name="origen">[1]Datos!$B$3:$B$19</definedName>
    <definedName name="_xlnm.Print_Titles" localSheetId="0">'CCSE-FT-019_PM'!$1:$9</definedName>
  </definedNames>
  <calcPr calcId="162913"/>
</workbook>
</file>

<file path=xl/calcChain.xml><?xml version="1.0" encoding="utf-8"?>
<calcChain xmlns="http://schemas.openxmlformats.org/spreadsheetml/2006/main">
  <c r="AE12" i="1" l="1"/>
  <c r="AE11" i="1"/>
  <c r="AC19" i="1" l="1"/>
  <c r="AE19" i="1"/>
  <c r="AC31" i="1"/>
  <c r="AE31" i="1"/>
  <c r="AC32" i="1"/>
  <c r="AE32" i="1"/>
  <c r="AC33" i="1"/>
  <c r="AE33" i="1"/>
  <c r="AD33" i="1" l="1"/>
  <c r="AF33" i="1" s="1"/>
  <c r="AI33" i="1"/>
  <c r="AD32" i="1"/>
  <c r="AF32" i="1" s="1"/>
  <c r="AI32" i="1"/>
  <c r="AD31" i="1"/>
  <c r="AF31" i="1" s="1"/>
  <c r="AI31" i="1"/>
  <c r="AD19" i="1"/>
  <c r="AF19" i="1" s="1"/>
  <c r="AI19" i="1"/>
  <c r="AC11" i="1"/>
  <c r="AD11" i="1" s="1"/>
  <c r="AF11" i="1" s="1"/>
  <c r="AC12" i="1"/>
  <c r="AC13" i="1"/>
  <c r="AD13" i="1"/>
  <c r="AC14" i="1"/>
  <c r="AD14" i="1"/>
  <c r="AC15" i="1"/>
  <c r="AE15" i="1"/>
  <c r="AC16" i="1"/>
  <c r="AE16" i="1"/>
  <c r="AC17" i="1"/>
  <c r="AI17" i="1" s="1"/>
  <c r="AE17" i="1"/>
  <c r="AC18" i="1"/>
  <c r="AE18" i="1"/>
  <c r="AC20" i="1"/>
  <c r="AE20" i="1"/>
  <c r="AC21" i="1"/>
  <c r="AE21" i="1"/>
  <c r="AC22" i="1"/>
  <c r="AI22" i="1" s="1"/>
  <c r="AE22" i="1"/>
  <c r="AC23" i="1"/>
  <c r="AI23" i="1" s="1"/>
  <c r="AE23" i="1"/>
  <c r="AC24" i="1"/>
  <c r="AI24" i="1" s="1"/>
  <c r="AE24" i="1"/>
  <c r="AC25" i="1"/>
  <c r="AI25" i="1" s="1"/>
  <c r="AE25" i="1"/>
  <c r="AC26" i="1"/>
  <c r="AI26" i="1" s="1"/>
  <c r="AE26" i="1"/>
  <c r="AC27" i="1"/>
  <c r="AI27" i="1" s="1"/>
  <c r="AE27" i="1"/>
  <c r="AC28" i="1"/>
  <c r="AI28" i="1" s="1"/>
  <c r="AE28" i="1"/>
  <c r="AC29" i="1"/>
  <c r="AE29" i="1"/>
  <c r="AC30" i="1"/>
  <c r="AE30" i="1"/>
  <c r="AD10" i="1"/>
  <c r="AC10" i="1"/>
  <c r="AI12" i="1" l="1"/>
  <c r="AD12" i="1"/>
  <c r="AF12" i="1" s="1"/>
  <c r="AD17" i="1"/>
  <c r="AF17" i="1" s="1"/>
  <c r="AD28" i="1"/>
  <c r="AF28" i="1" s="1"/>
  <c r="AD27" i="1"/>
  <c r="AF27" i="1" s="1"/>
  <c r="AD26" i="1"/>
  <c r="AF26" i="1" s="1"/>
  <c r="AD25" i="1"/>
  <c r="AF25" i="1" s="1"/>
  <c r="AD24" i="1"/>
  <c r="AF24" i="1" s="1"/>
  <c r="AD23" i="1"/>
  <c r="AF23" i="1" s="1"/>
  <c r="AD22" i="1"/>
  <c r="AF22" i="1" s="1"/>
  <c r="AE13" i="1"/>
  <c r="AF13" i="1" s="1"/>
  <c r="AI13" i="1"/>
  <c r="AD30" i="1"/>
  <c r="AF30" i="1" s="1"/>
  <c r="AI30" i="1"/>
  <c r="AD21" i="1"/>
  <c r="AF21" i="1" s="1"/>
  <c r="AI21" i="1"/>
  <c r="AD16" i="1"/>
  <c r="AF16" i="1" s="1"/>
  <c r="AI16" i="1"/>
  <c r="AD20" i="1"/>
  <c r="AF20" i="1" s="1"/>
  <c r="AI20" i="1"/>
  <c r="AD15" i="1"/>
  <c r="AF15" i="1" s="1"/>
  <c r="AI15" i="1"/>
  <c r="AD18" i="1"/>
  <c r="AF18" i="1" s="1"/>
  <c r="AI18" i="1"/>
  <c r="AD29" i="1"/>
  <c r="AF29" i="1" s="1"/>
  <c r="AI29" i="1"/>
  <c r="AE10" i="1"/>
  <c r="AF10" i="1" s="1"/>
  <c r="AI10" i="1"/>
  <c r="AE14" i="1"/>
  <c r="AF14" i="1" s="1"/>
  <c r="AI14" i="1"/>
  <c r="AI11" i="1"/>
  <c r="E14" i="1"/>
  <c r="E13" i="1"/>
  <c r="E12" i="1"/>
  <c r="E11" i="1"/>
  <c r="E10" i="1"/>
</calcChain>
</file>

<file path=xl/sharedStrings.xml><?xml version="1.0" encoding="utf-8"?>
<sst xmlns="http://schemas.openxmlformats.org/spreadsheetml/2006/main" count="730" uniqueCount="308">
  <si>
    <t>No. solicitud</t>
  </si>
  <si>
    <t>fecha de solicitud</t>
  </si>
  <si>
    <t>Detalle de la fuente</t>
  </si>
  <si>
    <t>Código o capítulo</t>
  </si>
  <si>
    <t>(DD-MM-AA)</t>
  </si>
  <si>
    <t>(Seleccione de la lista desplegable)</t>
  </si>
  <si>
    <t>(Utilice cualquier técnica: 5 ¿por qué?, espina pescado, lluvia de ideas etc.)</t>
  </si>
  <si>
    <t>ESTABLECIMIENTO ACCIONES DE MEJORA</t>
  </si>
  <si>
    <t>ACCIÓN</t>
  </si>
  <si>
    <t>(Cantidad de actividades de la acción - Columna J).</t>
  </si>
  <si>
    <t>Tipo de acción Propuesta</t>
  </si>
  <si>
    <t>Área responsable de ejecución</t>
  </si>
  <si>
    <t>Fórmula del indicador</t>
  </si>
  <si>
    <t>(Información automática)</t>
  </si>
  <si>
    <t>(Formule acorde con cantidad de actividades de la Columna K)</t>
  </si>
  <si>
    <t>Origen Externo</t>
  </si>
  <si>
    <t>Ente externo</t>
  </si>
  <si>
    <t>Corrección</t>
  </si>
  <si>
    <t>Correctiva</t>
  </si>
  <si>
    <t>Preventiva</t>
  </si>
  <si>
    <t>% que se espera alcanzar de la meta</t>
  </si>
  <si>
    <t>Fecha terminación</t>
  </si>
  <si>
    <t>Fecha de inicio</t>
  </si>
  <si>
    <t>(Asignado por la Oficina de Control Interno)</t>
  </si>
  <si>
    <t>Contabilidad</t>
  </si>
  <si>
    <t>Tesorería</t>
  </si>
  <si>
    <t>Presupuesto</t>
  </si>
  <si>
    <t>Sistemas</t>
  </si>
  <si>
    <t>Planeación</t>
  </si>
  <si>
    <t>CIERRES ACCION / HALLAZGO</t>
  </si>
  <si>
    <t>Estado de la acción</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</si>
  <si>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</si>
  <si>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</si>
  <si>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</si>
  <si>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</si>
  <si>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</si>
  <si>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De mejora</t>
  </si>
  <si>
    <t>Universo</t>
  </si>
  <si>
    <t>Detalle de Actividades para ejecutar la acción</t>
  </si>
  <si>
    <t>Director Operativo</t>
  </si>
  <si>
    <t>Subdirector Financiero</t>
  </si>
  <si>
    <t>Coordinador Jurídico</t>
  </si>
  <si>
    <t xml:space="preserve">Subdirector Administrativo </t>
  </si>
  <si>
    <t>Técnico de Servicios Administrativos</t>
  </si>
  <si>
    <t>Secretario General</t>
  </si>
  <si>
    <t>Coordinador de Programación</t>
  </si>
  <si>
    <t>Coordinador Técnico</t>
  </si>
  <si>
    <t>RESPONSABLE: CONTROL INTERNO</t>
  </si>
  <si>
    <t>Gerente General</t>
  </si>
  <si>
    <t>Jefe Oficina de Control Interno</t>
  </si>
  <si>
    <t>Gerencia General</t>
  </si>
  <si>
    <t>Oficina de Control Interno</t>
  </si>
  <si>
    <t>Coordinación de Prensa y Comunicaciones</t>
  </si>
  <si>
    <t>Dirección Operativa</t>
  </si>
  <si>
    <t>Secretaría General</t>
  </si>
  <si>
    <t>Coordinación de Producción</t>
  </si>
  <si>
    <t>Coordinación de Programación</t>
  </si>
  <si>
    <t>Coordinación Técnica</t>
  </si>
  <si>
    <t>Ventas y Mercadeo</t>
  </si>
  <si>
    <t>Subdirección Financiera</t>
  </si>
  <si>
    <t>Subdirección Administrativa</t>
  </si>
  <si>
    <t>Servicios Administrativos</t>
  </si>
  <si>
    <t>Coordinador de Producción</t>
  </si>
  <si>
    <t>Subdirector Administrativo</t>
  </si>
  <si>
    <t>Cargo del Líder proceso</t>
  </si>
  <si>
    <t>CÓDIGO: CCSE-FT-019</t>
  </si>
  <si>
    <t>Coordinador de Prensa y Comunicaciones</t>
  </si>
  <si>
    <t>Nelson Jairo Rincón Martínez</t>
  </si>
  <si>
    <t>Atención al Ciudadano</t>
  </si>
  <si>
    <t>Cargo del responsable de ejecución</t>
  </si>
  <si>
    <t>Meta de la acción</t>
  </si>
  <si>
    <t>(Detalle el resultado que se espera obtener)</t>
  </si>
  <si>
    <t xml:space="preserve">No. Solicitud </t>
  </si>
  <si>
    <t>Fuente de Hallazgo</t>
  </si>
  <si>
    <t>Proceso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</si>
  <si>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</si>
  <si>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</si>
  <si>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</si>
  <si>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</si>
  <si>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</si>
  <si>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</si>
  <si>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</si>
  <si>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</si>
  <si>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</si>
  <si>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</si>
  <si>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Planeación Estratégica</t>
  </si>
  <si>
    <t>Gerente</t>
  </si>
  <si>
    <t>Si</t>
  </si>
  <si>
    <t>Gestión de Comunicaciones</t>
  </si>
  <si>
    <t>No</t>
  </si>
  <si>
    <t>Néstor Fernando Avella Avella</t>
  </si>
  <si>
    <t>Diseño y Creación de Contenidos</t>
  </si>
  <si>
    <t>Profesional Universitario de Planeación</t>
  </si>
  <si>
    <t xml:space="preserve">José Leonardo Ibarra Quiroga </t>
  </si>
  <si>
    <t>Comercialización</t>
  </si>
  <si>
    <t>Gloria Marcela Morales Páez</t>
  </si>
  <si>
    <t>Producción de Televisión</t>
  </si>
  <si>
    <t xml:space="preserve">Jizeth Hael González Ramírez </t>
  </si>
  <si>
    <t>Emisión de Contenidos</t>
  </si>
  <si>
    <t>Gestión Financiera y Facturación</t>
  </si>
  <si>
    <t>Gestión Jurídica y Contractual</t>
  </si>
  <si>
    <t>Gestión de Recursos y Administración de la Información</t>
  </si>
  <si>
    <t>Gestión de Talento Humano</t>
  </si>
  <si>
    <t>Profesional Universitario de Ventas y Mercadeo</t>
  </si>
  <si>
    <t>Atención al Usuario y Defensor del Televidente</t>
  </si>
  <si>
    <t>Coordinación Jurídica</t>
  </si>
  <si>
    <t>Control, Seguimiento y Evaluación</t>
  </si>
  <si>
    <t>Proceso de Participación Ciudadana y Control Social</t>
  </si>
  <si>
    <t>Prestación/Emisión Servicio de Televisión</t>
  </si>
  <si>
    <t>Profesional Universitario de Contabilidad</t>
  </si>
  <si>
    <t>Profesional Universitario de Tesoreria</t>
  </si>
  <si>
    <t>Profesional Universitario de Presupuesto</t>
  </si>
  <si>
    <t>Facturación</t>
  </si>
  <si>
    <t>Profesional Universitario de Facturación</t>
  </si>
  <si>
    <t xml:space="preserve">Talento Humano </t>
  </si>
  <si>
    <t>Profesional Universitario de Recursos Humanos</t>
  </si>
  <si>
    <t>Profesional Universitario de Sistemas</t>
  </si>
  <si>
    <t>Delegado para la Atención al Ciudadano</t>
  </si>
  <si>
    <t>Archivo</t>
  </si>
  <si>
    <t>Responsable de Archivo</t>
  </si>
  <si>
    <t xml:space="preserve">Cargo responsable </t>
  </si>
  <si>
    <t>Líder responsable</t>
  </si>
  <si>
    <t>Jefe Oficina de Control Interno Interno</t>
  </si>
  <si>
    <t xml:space="preserve">Director Operativo </t>
  </si>
  <si>
    <t>Observaciones</t>
  </si>
  <si>
    <t>(Información del análisis del estado de la acción)</t>
  </si>
  <si>
    <t>IDENTIFICACIÓN DE LA OBSERVACIÓN Y/O HALLAZGO</t>
  </si>
  <si>
    <t>Fuente de la Observación y/o hallazgo</t>
  </si>
  <si>
    <t>(Nombre completo del informe origen de la observación y/o hallazgo)</t>
  </si>
  <si>
    <t>(Identificación de la observación y/o hallazgo, en el informe)</t>
  </si>
  <si>
    <t>Observación y/o Hallazgo detectado</t>
  </si>
  <si>
    <t>(Transcripción de la observación y/o hallazgo)</t>
  </si>
  <si>
    <t>(Detalle todas las actividades que ejecutarán para eliminar la(s) causa(s) de la(s) observación(es) y/o hallazgo(s))</t>
  </si>
  <si>
    <t>Causa(s) de la observación y/o hallazgo</t>
  </si>
  <si>
    <t>Cierre de la observación y/o Hallazgo</t>
  </si>
  <si>
    <t>Auditor que cierra la observación y/o hallazgo</t>
  </si>
  <si>
    <t>(Escriba el nombre del Auditor que cierra la observación)</t>
  </si>
  <si>
    <t>Auxiliar de Atención al Ciudadano</t>
  </si>
  <si>
    <t xml:space="preserve">Líder Gestión Doumental </t>
  </si>
  <si>
    <t>ABIERTA</t>
  </si>
  <si>
    <t>CERRADA</t>
  </si>
  <si>
    <t>Fecha de la observación y/o hallazgo</t>
  </si>
  <si>
    <t>Jizeth González</t>
  </si>
  <si>
    <t>Coordinadora de Producción</t>
  </si>
  <si>
    <t>EN PROCESO</t>
  </si>
  <si>
    <t>SIN INICIAR</t>
  </si>
  <si>
    <t>3. % avance en ejecución de la meta</t>
  </si>
  <si>
    <t>3. Actividades realizadas  a la fecha</t>
  </si>
  <si>
    <t>Fechas 2019</t>
  </si>
  <si>
    <t>6. Auditor que realizó el seguimiento</t>
  </si>
  <si>
    <t>4. Alerta</t>
  </si>
  <si>
    <t>1. Fecha seguimiento</t>
  </si>
  <si>
    <t>2. Evidencias o soportes ejecución acción de mejora</t>
  </si>
  <si>
    <t>5. % avance en ejecución de la meta</t>
  </si>
  <si>
    <t>6. Alerta</t>
  </si>
  <si>
    <t>7. Análisis - Seguimiento OCI</t>
  </si>
  <si>
    <t>8. Auditor que realizó el seguimiento</t>
  </si>
  <si>
    <t>Fechas 2020</t>
  </si>
  <si>
    <t>Henry Beltrán</t>
  </si>
  <si>
    <t>2. Análisis - Seguimiento OCI</t>
  </si>
  <si>
    <t>Informe Final Auditoría de Regularidad PAD 2019</t>
  </si>
  <si>
    <t>3.1.3.1</t>
  </si>
  <si>
    <t xml:space="preserve">Coordinación Jurídica </t>
  </si>
  <si>
    <t>Coordinación Jurídica
Todas las áreas</t>
  </si>
  <si>
    <t>3.1.3.2</t>
  </si>
  <si>
    <t>3.1.3.4</t>
  </si>
  <si>
    <t>Hallazgo administrativo con presunta incidencia disciplinaria por la no aplicación correctamente de las tarifas de reteica en las órdenes de pago.</t>
  </si>
  <si>
    <t>Aplicación de diferentes tarifas de Ica para un mismo proveedor, por el criterio contable de los profesionales al momento de la causación de los servicios prestados por los obligados de retención de dicho tributo.</t>
  </si>
  <si>
    <t>Realizar análisis y cruces de la información mensual con las tarifas de Ica aplicadas por tercero/proveedor para detectar diferencias en el cálculo del valor retenido y/o justificar estas diferencias de acuerdo a las actividades prestadas por el contratista/proveedor cuando este preste diferentes servicios, lo anterior teniendo en cuenta el objeto contractual.</t>
  </si>
  <si>
    <t>Análisis de reporte órdenes de pago liquidadas mensual (retención de ICA)/11</t>
  </si>
  <si>
    <t>3.1.3.5</t>
  </si>
  <si>
    <t>Hallazgo administrativo con presunta incidencia disciplinaria por no encontrarse debidamente foliada la carpeta financiera del expediente contractual.</t>
  </si>
  <si>
    <t>Falta de foliación de los documentos que soportan los pagos realizados de las obligaciones contraídas por canal capital, por el volumen de documentación que se maneja con periodicidad diaria.</t>
  </si>
  <si>
    <t xml:space="preserve">Incluir dentro del procedimiento de órdenes de pago la actividad de foliación de documentos de acuerdo a los parámetros de las TRD. </t>
  </si>
  <si>
    <t>Procedimiento actualizado/1</t>
  </si>
  <si>
    <t>Dar cumplimiento a las Circulares Internas 022 y 026 del 9 de septiembre y 8 de octubre de 2019, respectivamente y todas las demás que las modifiquen.</t>
  </si>
  <si>
    <t>NO. de contratos con informes de actividades archivadas en el expediente del contrato   / NO. Contratos suscritos</t>
  </si>
  <si>
    <t>3.1.3.7</t>
  </si>
  <si>
    <t>3.1.3.8</t>
  </si>
  <si>
    <t>3.3.1.1.6.2</t>
  </si>
  <si>
    <t>Hallazgo administrativo por la falta de aprovechamiento total del inmueble con matrícula inmobiliaria 50C-962527 ubicado en la Carrera 11ª No. 69-43 en el Barrio Quinta Camacho.</t>
  </si>
  <si>
    <t>Falta de aprovechamiento total del inmueble con matrícula inmobiliaria 50C-962527 ubicado en la Carrera 11ª No. 69-43 en el Barrio Quinta Camacho.</t>
  </si>
  <si>
    <t>Realizar un diagnóstico de uso de la casa ubicada en la Carrera 11 No 69-43 Barrio Quinta Camacho  en el cual se dará inicio en el 2020</t>
  </si>
  <si>
    <t>Diagnóstico/1</t>
  </si>
  <si>
    <t xml:space="preserve">Subdirección Administrativa </t>
  </si>
  <si>
    <t>3.3.2.1</t>
  </si>
  <si>
    <t>Hallazgo administrativo, por la ausencia de los códigos contables, denominación incompleta y el uso inapropiado de la ortografía y gramática en las revelaciones / Notas a los estados financieros.</t>
  </si>
  <si>
    <t>Falta de claridad en la presentación de la información de las notas y revelaciones de los estados financieros</t>
  </si>
  <si>
    <t xml:space="preserve">Elaborar un formato proforma de notas, notas explicativas y revelaciones a los estados financieros que disponga de los requisitos mínimos exigidos en la normatividad legal vigente aplicable a canal capital. </t>
  </si>
  <si>
    <t>Formato propuesto/Formato aprobado</t>
  </si>
  <si>
    <t>INCUMPLIDA</t>
  </si>
  <si>
    <t>Mónica Virgüéz</t>
  </si>
  <si>
    <t>RESUMEN PRIMER SEGUIMIENTO 2020</t>
  </si>
  <si>
    <t>TERMINADA</t>
  </si>
  <si>
    <t>Informe Final Auditoría de Regularidad PAD 2020</t>
  </si>
  <si>
    <t>3.1.3.3</t>
  </si>
  <si>
    <t>3.2.1.1</t>
  </si>
  <si>
    <t>3.2.1.2</t>
  </si>
  <si>
    <t>3.3.3.1</t>
  </si>
  <si>
    <t>3.3.4.1</t>
  </si>
  <si>
    <t>3.3.4.2</t>
  </si>
  <si>
    <t>Los soportes relacionados con la programación de los servicios de transporte de equipos y de personal, presentaron algunas inconsistencias en el diligenciamiento de los comprobantes del servicio prestado</t>
  </si>
  <si>
    <t>La estructuración de los estudios previos de la contratación se centro en aquellos costos que generaban mayor impacto económico en la prestación de los servicios al Canal</t>
  </si>
  <si>
    <t xml:space="preserve">Al momento de la auditoría, los contratos que así lo requerían se encontraban en proceso de liquidación y, a la fecha, la entidad se encuentra dentro del término establecido por la ley para ello. </t>
  </si>
  <si>
    <t>Debilidades en las acciones propias de la supervisión del contrato suscrito entre Capital y el proveedor</t>
  </si>
  <si>
    <t>Falta de una efectiva planeación que permita identificar la necesidad y formular el proyecto de inversión, al igual que un efectivo seguimiento y control en su ejecución.</t>
  </si>
  <si>
    <t xml:space="preserve">Debilidad en el análisis, para determinar  las diferentes fuentes de recursos que posee la entidad al realizar una inversión,  en un período determinado. </t>
  </si>
  <si>
    <t xml:space="preserve">Inadecuada interpretación por parte del equipo de control de auditoría en cuanto a la aplicación el artículo sexto de la ley 617 de 2000  </t>
  </si>
  <si>
    <t>No se realizó una diferenciación entre lo ejecutado a 30 de noviembre y lo ejecutado en el mes de diciembre y no cobrado.</t>
  </si>
  <si>
    <t>Coordinar reunión de entendimiento o aclaración con el área de gestión documental, con el fin de definir los lineamientos que se deben implementar para el almacenamiento de los soportes de la programación diaria.</t>
  </si>
  <si>
    <t>Escanear a la terminación de contrato de transporte  toda la programación diaria generada durante la ejecución del mismo y enviarla al expediente contractual; así mismo en el informe final de supervisión de la ejecución del contrato, se listarán los soportes de ejecución que se entregan adjuntos al informe incluyendo la programación diaria.</t>
  </si>
  <si>
    <t>Continuar, efectuando la revisión detallada de los comprobantes del servicio realizados por la empresa contratada para la prestación del transporte de equipos y personal, lo anterior haciendo énfasis, como se viene realizando, en la revisión de posible información duplicada o inconsistente.</t>
  </si>
  <si>
    <t>Adelantar de acuerdo con el manual de contratación de Capital,  a las necesidades y al presupuesto de la coordinación de producción,  la contratación del servicio de transporte y correspondiente documentación de las condiciones técnicas requeridas según la modalidad de contratación.</t>
  </si>
  <si>
    <t>Realizar la revisión y socialización de los lineamientos de transportes que se encuentran vigentes.</t>
  </si>
  <si>
    <t>Reportar un informe semestral a la Secretaría General y a la Gerencia General con el estado de las liquidaciones de los contratos de las vigencias 2018 y 2019</t>
  </si>
  <si>
    <t>Realizar la revisión y/o actualización de las herramientas actuales empleadas para el control de los operadores logísticos y solicitar el diligenciamientos de dichas herramientas y/o suministro de información al supervisor del contrato con base en el mecanismo de control diseñado</t>
  </si>
  <si>
    <t xml:space="preserve">Realizar seguimiento mensual a la ejecución del proyecto de inversión, con el fin de verificar el grado de avance informando a los líderes correspondientes. </t>
  </si>
  <si>
    <t xml:space="preserve">Realizar seguimiento mensual a la ejecución del proyecto de inversión con el fin de verificar el grado de avance informando a los líderes correspondientes. </t>
  </si>
  <si>
    <t xml:space="preserve">Incluir en el acta del Comité de Inversiones  Formato AGFT-TE-FT-032 de la entidad. Nota aclaratoria que especifique la fuente de los recursos a invertir.  Verificando que sean exclusivamente  ingresos propios. </t>
  </si>
  <si>
    <t xml:space="preserve">Solicitar un concepto a la Secretaria de Hacienda sobre la  aplicación del articulo sexto de la ley 617 de 2000 para las empresas Industriales y Comerciales. </t>
  </si>
  <si>
    <t xml:space="preserve">Implementar un formato con el fin de relacionar los contratos en ejecución a 30 de agosto, proyectar los servicios prestados y facturados a 30 de Noviembre, proyectar los servicios prestados y no facturados, que se constituyen como CXC y finalmente el saldo de los servicios no prestados en la vigencia que pasaría a Comercialización directa. </t>
  </si>
  <si>
    <t>Reuniones realizadas / 1</t>
  </si>
  <si>
    <t>Formato de programación diaria de transporte digitalizada y remitida al  expediente de cada contrato / No. De contratos de transporte terminados</t>
  </si>
  <si>
    <t>N° de comprobantes de servicios revisados/total de comprobantes de servicios entregados</t>
  </si>
  <si>
    <t xml:space="preserve">N° de estudios previos elaborados para la contratación del servicio de transporte / No. de estudios previos elaborados con el apoyo del área jurídica. </t>
  </si>
  <si>
    <t>N° de lineamientos de transporte revisados y Socializados / 2</t>
  </si>
  <si>
    <t>Informe / 2</t>
  </si>
  <si>
    <t>N° de herramientas implementadas / 1</t>
  </si>
  <si>
    <t xml:space="preserve">Seguimientos realizados /12 </t>
  </si>
  <si>
    <t>Actas de comité de inversión/Comité de inversión realizados en la vigencia.</t>
  </si>
  <si>
    <t>Documento de solicitud / 1</t>
  </si>
  <si>
    <t>Formato adoptado / 1</t>
  </si>
  <si>
    <t>Secretaria General</t>
  </si>
  <si>
    <t>Coordinadora Jurídica</t>
  </si>
  <si>
    <t>Profesional Universitario de Ventas y Mercadeo
Líder Proyectos Estratégicos</t>
  </si>
  <si>
    <t>Planeación 
Subdirección Administrativa</t>
  </si>
  <si>
    <t>Gerente General
Subdirección Administrativa</t>
  </si>
  <si>
    <t>Profesional Universitario de Planeación
Subdirector Administrativo</t>
  </si>
  <si>
    <t>Subdirector Financiero
Profesional Universitario de Tesorería</t>
  </si>
  <si>
    <t>Subdirección Financiera
Tesorería</t>
  </si>
  <si>
    <t>Subdirección Financiera
Presupuesto</t>
  </si>
  <si>
    <t>Subdirector Financiero
Profesional Universitario de Presupuesto</t>
  </si>
  <si>
    <t>5. Estado</t>
  </si>
  <si>
    <t>Hallazgo administrativo con presunta incidencia disciplinaria, penal y fiscal en cuantía de $3.210.035, por inconsistencias e irregularidades presentadas en la información registrada en los soportes del contrato No.762 del 2018.</t>
  </si>
  <si>
    <t>Hallazgo administrativo con presunta incidencia disciplinaria y fiscal en cuantía de $13.799.554.oo por inconsistencias e irregularidades presentadas en la información registrada en los soportes y sobreprecios en el valor del transporte adicional del contrato No.343 del 2017.</t>
  </si>
  <si>
    <t>Hallazgo Administrativo con presunta incidencia disciplinaria, penal y fiscal en cuantía de $2.235.369.oo por inconsistencias e irregularidades presentadas en la información registrada en los soportes del contrato 411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</si>
  <si>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401 de 2018</t>
  </si>
  <si>
    <t>Hallazgo administrativo con presunta incidencia disciplinaria, por inconsistencias e irregularidades presentadas en la supervisión del contrato y al no tener acto administrativo de notificación al contratista de la aceptación de su oferta para el contrato No. 402 de 2018.</t>
  </si>
  <si>
    <t>Hallazgo administrativo con presunta incidencia disciplinaria, por inconsistencias e irregularidades presentadas en la supervisión del contrato y al no tener acto administrativo de notificación al contratista de la aceptación de su oferta para el contrato No. 604 del 2019.</t>
  </si>
  <si>
    <t>Hallazgo administrativo con presunta incidencia disciplinaria, por inconsistencias e irregularidades presentadas en la supervisión del contrato y al no tener acto administrativo de notificación al contratista de la aceptación de su oferta para el contrato No. 638 del 2019.</t>
  </si>
  <si>
    <t>Hallazgo administrativo, con presunta incidencia disciplinaria, por la constitución de CDT al finalizar la vigencia, con recursos provenientes del aporte ordinario de la Secretaria de Hacienda.</t>
  </si>
  <si>
    <t>Hallazgo administrativo con presunta incidencia disciplinaria, de carácter presupuestal, al aprobarse un presupuesto de ingresos corrientes vs gastos de funcionamiento, con una relación del 61.7%, contraviniendo lo dispuesto en resolución SDH N° 191 de 2017 y ley 617 de 2000.</t>
  </si>
  <si>
    <t>Hallazgo administrativo, con presunta incidencia disciplinaria, por presentar y aprobar en el presupuesto de ingresos el concepto de cuentas por cobrar, sin validar estado de deudores, sobreestimando los recaudos, bajo el concepto de sustitución de rentas e ingresos.</t>
  </si>
  <si>
    <t>Hallazgo administrativo o con presunta incidencia disciplinaria por
falta de cumplimiento en la ejecución de las metas programadas tanto en
magnitud frente a las metas plan, como en recursos asignados . Suspensión
de metas sin justificación alguna.</t>
  </si>
  <si>
    <t>Hallazgo administrativo o con presunta incidencia disciplinaria por falta
de cumplimiento en la ejecución de las metas programadas tanto en
magnitud frente a las meta s plan, como en recursos asignados . Suspensión
de metas sin justificación alguna.</t>
  </si>
  <si>
    <t>(Nombre del auditor)</t>
  </si>
  <si>
    <t>VERSIÓN: 9</t>
  </si>
  <si>
    <t>FECHA DE APROBACIÓN: 11/03/2019</t>
  </si>
  <si>
    <t>TERMINADA EXTEMPORÁNEA</t>
  </si>
  <si>
    <t>PRIMER SEGUIMIENTO 2021</t>
  </si>
  <si>
    <t>(Escriba el nombre del Auditor)</t>
  </si>
  <si>
    <t>Diana Romero</t>
  </si>
  <si>
    <t>No se remiten soportes para el periodo de seguimiento.</t>
  </si>
  <si>
    <t>1. Acta de reunión con gestión documental</t>
  </si>
  <si>
    <t>1. Memorando de entrega y certificación de cierre contractual</t>
  </si>
  <si>
    <t xml:space="preserve">1. Soportes del contrato
2. Control diario de planillas </t>
  </si>
  <si>
    <t xml:space="preserve"> Adelantar las actividades correspondientes  de acuerdo con lo señalado en el MANUAL PARA EL CONTROL DE DOCUMENTOS INSTITUCIONALES V4.</t>
  </si>
  <si>
    <t>Fernando Avella</t>
  </si>
  <si>
    <t xml:space="preserve">Se adelantaron las actividades formuladas en el plan dentro de las fechas establecidas. </t>
  </si>
  <si>
    <t xml:space="preserve">De conformidad con las observaciones remitidas en el informe a la Gestión Documental del Canal, se mantendrá abierta mientras se da cumplimiento a los lineamientos de documentos electrónico impartidos por el Canal </t>
  </si>
  <si>
    <t>Cuando la Oficina de Control Interno lo requiera se le dará acceso a la carpeta digital correspondiente.</t>
  </si>
  <si>
    <t>1. Acta de visita a la casa
2. cotizaciones de proveedores
3. Manual de Uso
4. fotografías</t>
  </si>
  <si>
    <t xml:space="preserve">Pendiente verificar la conformación del expediente de programación diaria de conformidad con lo establecido en la reunión del 31 de marzo. </t>
  </si>
  <si>
    <t>1. Actas de la revisión o correos electrónicos de la revisión jurídica 
2. Estudio previo</t>
  </si>
  <si>
    <t>1. Correo electrónico de revisión interna por parte del equipo de la coordinación de producción
2. Correo electrónico de socialización de los lineamientos de transporte con la empresa que presta el servicio
3. Correo electrónico de socialización de los lineamientos de transporte funcionarios y contratistas de Capital
4. Oficio remisorio y lineamientos de transporte
5. Boletín enviado con apoyo de comunicaciones</t>
  </si>
  <si>
    <t>PLAN DE MEJORAMIENTO</t>
  </si>
  <si>
    <r>
      <t xml:space="preserve">Reporte Sub. Financiera: </t>
    </r>
    <r>
      <rPr>
        <sz val="8"/>
        <color theme="1"/>
        <rFont val="Tahoma"/>
        <family val="2"/>
      </rPr>
      <t xml:space="preserve">No remite reporte de avance.
</t>
    </r>
    <r>
      <rPr>
        <b/>
        <sz val="8"/>
        <color theme="1"/>
        <rFont val="Tahoma"/>
        <family val="2"/>
      </rPr>
      <t>Análisis OCI:</t>
    </r>
    <r>
      <rPr>
        <sz val="8"/>
        <color theme="1"/>
        <rFont val="Tahoma"/>
        <family val="2"/>
      </rPr>
      <t xml:space="preserve"> 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t>
    </r>
    <r>
      <rPr>
        <b/>
        <sz val="8"/>
        <color theme="1"/>
        <rFont val="Tahoma"/>
        <family val="2"/>
      </rPr>
      <t xml:space="preserve"> "Incumplida". </t>
    </r>
  </si>
  <si>
    <r>
      <rPr>
        <b/>
        <sz val="8"/>
        <rFont val="Tahoma"/>
        <family val="2"/>
      </rPr>
      <t>Reporte Sub. Financiera:</t>
    </r>
    <r>
      <rPr>
        <sz val="8"/>
        <rFont val="Tahoma"/>
        <family val="2"/>
      </rPr>
      <t xml:space="preserve"> Se realiza análisis mensual de la información teniendo en cuenta el objeto del contrato. 
</t>
    </r>
    <r>
      <rPr>
        <b/>
        <sz val="8"/>
        <rFont val="Tahoma"/>
        <family val="2"/>
      </rPr>
      <t>Análisis OCI:</t>
    </r>
    <r>
      <rPr>
        <sz val="8"/>
        <rFont val="Tahoma"/>
        <family val="2"/>
      </rPr>
      <t xml:space="preserve"> No se pueden evidenciar avances para esta acción, a pesar de que el área reporta que realizan análisis mensual y que relacionaron en la columna de soportes "Análisis de Ret ICA año 2021", no adjuntaron ningún soporte. Se recomienda tener en cuenta que la acción quedó definida para los 11 meses de la vigencia 2020. Teniendo en cuenta que la Subdirección Financiera, no remitió ningún soporte, se continúa calificando como </t>
    </r>
    <r>
      <rPr>
        <b/>
        <sz val="8"/>
        <rFont val="Tahoma"/>
        <family val="2"/>
      </rPr>
      <t>"Incumplida"</t>
    </r>
    <r>
      <rPr>
        <sz val="8"/>
        <rFont val="Tahoma"/>
        <family val="2"/>
      </rPr>
      <t xml:space="preserve">. </t>
    </r>
  </si>
  <si>
    <r>
      <t>Reporte Sub. Financiera:</t>
    </r>
    <r>
      <rPr>
        <sz val="8"/>
        <color theme="1"/>
        <rFont val="Tahoma"/>
        <family val="2"/>
      </rPr>
      <t xml:space="preserve"> No remite reporte de avance sobre la recomendación realizada.</t>
    </r>
    <r>
      <rPr>
        <b/>
        <sz val="8"/>
        <color theme="1"/>
        <rFont val="Tahoma"/>
        <family val="2"/>
      </rPr>
      <t xml:space="preserve">
Análisis OCI: </t>
    </r>
    <r>
      <rPr>
        <sz val="8"/>
        <color theme="1"/>
        <rFont val="Tahoma"/>
        <family val="2"/>
      </rPr>
      <t xml:space="preserve">No se pueden evidenciar avances para esta acción, teniendo en cuenta que la Subdirección Financiera, no remitió reporte ni soportes para el tercer cuatrimestre de la vigencia. Se mantiene el análisis y reporte del segundo cuatrimestre, para que la Subdirección revise con el área de Gestión documental la situación y se pueda eliminar la causa del hallazgo realizado por la Contraloría. Ya que se volverían a tener los soportes en las mismas condiciones en las que fueron observados. 
Por lo anterior, la acción se mantiene con estado </t>
    </r>
    <r>
      <rPr>
        <b/>
        <sz val="8"/>
        <color theme="1"/>
        <rFont val="Tahoma"/>
        <family val="2"/>
      </rPr>
      <t>"Abierta".</t>
    </r>
  </si>
  <si>
    <r>
      <rPr>
        <b/>
        <sz val="8"/>
        <rFont val="Tahoma"/>
        <family val="2"/>
      </rPr>
      <t>Análisis OCI:</t>
    </r>
    <r>
      <rPr>
        <sz val="8"/>
        <rFont val="Tahoma"/>
        <family val="2"/>
      </rPr>
      <t xml:space="preserve"> De acuerdo con lo reportado en la vigencia 2020 por la Subdirección Financiera: "El área de Gestión documental informó que el Canal no cuenta con un programa para la foliación digital", se realizó recomendación en el último cuatrimestre de 2020,  para que la Subdirección revisara con el área de Gestión documental la situación y se pudiera eliminar la causa del hallazgo realizado por la Contraloría. Sin embargo, no se evidenció reporte, ni avances para este cuatrimestre, por lo que, la acción se mantiene con estado </t>
    </r>
    <r>
      <rPr>
        <b/>
        <sz val="8"/>
        <rFont val="Tahoma"/>
        <family val="2"/>
      </rPr>
      <t>"Abierta".</t>
    </r>
  </si>
  <si>
    <r>
      <rPr>
        <b/>
        <sz val="8"/>
        <rFont val="Tahoma"/>
        <family val="2"/>
      </rPr>
      <t xml:space="preserve">Reporte C. Jurídica: </t>
    </r>
    <r>
      <rPr>
        <sz val="8"/>
        <rFont val="Tahoma"/>
        <family val="2"/>
      </rPr>
      <t xml:space="preserve">Todos los contratos celebrados desde que se adoptó esta medida cuentan con el respectivo informe de actividades mensuales de cada contratista en los archivos contractuales digitales.
</t>
    </r>
    <r>
      <rPr>
        <b/>
        <sz val="8"/>
        <rFont val="Tahoma"/>
        <family val="2"/>
      </rPr>
      <t>Análisis OCI:</t>
    </r>
    <r>
      <rPr>
        <sz val="8"/>
        <rFont val="Tahoma"/>
        <family val="2"/>
      </rPr>
      <t xml:space="preserve"> No se remitió el acceso informado como evidencia. Tampoco se reporto información en la carpeta dispuesta por la oficina de control interno para el reporte del presente seguimiento. No obstante, fue posible verificar en la ejecución de la auditoria a la gestión contractual en el marco del decreto distrital 371 de 2010, que los expedientes contractuales estaban debidamente foliados y en cumplimiento de los lineamientos institucionales. Se califica con</t>
    </r>
    <r>
      <rPr>
        <b/>
        <sz val="8"/>
        <rFont val="Tahoma"/>
        <family val="2"/>
      </rPr>
      <t xml:space="preserve"> "Terminada Extemporánea"</t>
    </r>
    <r>
      <rPr>
        <sz val="8"/>
        <rFont val="Tahoma"/>
        <family val="2"/>
      </rPr>
      <t xml:space="preserve">. </t>
    </r>
  </si>
  <si>
    <r>
      <rPr>
        <b/>
        <sz val="8"/>
        <rFont val="Tahoma"/>
        <family val="2"/>
      </rPr>
      <t xml:space="preserve">Reporte Jurídica: </t>
    </r>
    <r>
      <rPr>
        <sz val="8"/>
        <color theme="1"/>
        <rFont val="Tahoma"/>
        <family val="2"/>
      </rPr>
      <t xml:space="preserve">Durante lo corrido de la vigencia de 2021, se siguen incluyendo los informes mensuales de actividades presentados por los contratistas para efectos de obtener su pago de honorarios en cada expediente contractual, atendiendo lo previsto en las Circulares 022 y 026 de 2019.
</t>
    </r>
    <r>
      <rPr>
        <b/>
        <sz val="8"/>
        <color theme="1"/>
        <rFont val="Tahoma"/>
        <family val="2"/>
      </rPr>
      <t xml:space="preserve">Análisis OCI: </t>
    </r>
    <r>
      <rPr>
        <sz val="8"/>
        <color theme="1"/>
        <rFont val="Tahoma"/>
        <family val="2"/>
      </rPr>
      <t xml:space="preserve">Se reitera lo informado en el anterior seguimiento. Se sugiere al área contar con todos los soportes correspondientes que den cuenta del cumplimiento a las disposiciones sobre el archivo documental. En particular el archivo de los informes de actividades y la foliación de los expedientes. Por lo tanto se mantiene la calificación con </t>
    </r>
    <r>
      <rPr>
        <b/>
        <sz val="8"/>
        <color theme="1"/>
        <rFont val="Tahoma"/>
        <family val="2"/>
      </rPr>
      <t>"Terminada Extemporánea".</t>
    </r>
  </si>
  <si>
    <r>
      <rPr>
        <b/>
        <sz val="8"/>
        <color theme="1"/>
        <rFont val="Tahoma"/>
        <family val="2"/>
      </rPr>
      <t xml:space="preserve">Reporte S. Administrativos: </t>
    </r>
    <r>
      <rPr>
        <sz val="8"/>
        <color theme="1"/>
        <rFont val="Tahoma"/>
        <family val="2"/>
      </rPr>
      <t xml:space="preserve">El área de sistemas cuenta con un espacio de la casa donde funciona el centro de datos de respaldo de la entidad, el cual cuenta con hardware de almacenamiento de administración de dispositivos y conectividad (entramado de red y cableado estructurado), rack de conectividad, infraestructura eléctrica (corriente directa y regulada), así como un sistema de respaldo de energía UPS que permite la administración y el uso de equipos de cómputo y servicios TI dentro de las instalaciones de la casa. En el año 2020 el área de gestión documental cuenta con un espacio dentro de la casa, utilizada para adelantar el proyecto de digitalización del archivo central, lo cual se inició con la digitalización de las carpetas de contratos suscritos desde el año 2011 a la fecha. Así mismo la oficina asesora jurídica se encuentra organizando los expedientes de los contratos de prestación de servicios del Canal. Durante la vigencia 2019 y 2020 se almacenaron los bienes muebles de Capital, los cuales se encontraban en proceso de baja de inventarios y en aras de terne el aprovechamiento del espacio para la asignación de puestos de trabajo se culminó el proceso y los bienes fueron retirados de las instalaciones de la Casa. Adicionalmente y teniendo en cuenta la emergencia sanitaria por la que ha venido atravesando el país, se realizaron reuniones el día 8 de julio del 2020, con el fin de revisar las instalaciones y los planos e identificar la necesidad de realizar adecuaciones físicas para acondicionar los puntos de red y puestos de trabajo, buscando tener oficinas alternas y disminuir el volumen de los colaboradores en la sede principal. 
</t>
    </r>
    <r>
      <rPr>
        <b/>
        <sz val="8"/>
        <color theme="1"/>
        <rFont val="Tahoma"/>
        <family val="2"/>
      </rPr>
      <t xml:space="preserve">Análisis OCI: </t>
    </r>
    <r>
      <rPr>
        <sz val="8"/>
        <color theme="1"/>
        <rFont val="Tahoma"/>
        <family val="2"/>
      </rPr>
      <t xml:space="preserve">Se procede a la verificación de los soportes remitidos por el área observando que estos no tienen relación con la acción formulada </t>
    </r>
    <r>
      <rPr>
        <i/>
        <sz val="8"/>
        <color theme="1"/>
        <rFont val="Tahoma"/>
        <family val="2"/>
      </rPr>
      <t xml:space="preserve">"Realizar un diagnóstico de uso de la casa ubicada en la Carrera 11 No 69-43 Barrio Quinta Camacho  en el cual se dará inicio en el 2020" </t>
    </r>
    <r>
      <rPr>
        <sz val="8"/>
        <color theme="1"/>
        <rFont val="Tahoma"/>
        <family val="2"/>
      </rPr>
      <t xml:space="preserve">por lo que se determina que a la fecha de terminación establecida no se han adelantado las actividades pertinentes. Teniendo en cuenta lo anterior, se califica la acción con estado </t>
    </r>
    <r>
      <rPr>
        <b/>
        <sz val="8"/>
        <color theme="1"/>
        <rFont val="Tahoma"/>
        <family val="2"/>
      </rPr>
      <t>"Incumplida"</t>
    </r>
    <r>
      <rPr>
        <sz val="8"/>
        <color theme="1"/>
        <rFont val="Tahoma"/>
        <family val="2"/>
      </rPr>
      <t xml:space="preserve"> y se recomienda al área adelantar las actividades correspondientes que den cabal cumplimiento a lo programado.</t>
    </r>
  </si>
  <si>
    <r>
      <rPr>
        <b/>
        <sz val="8"/>
        <color theme="1"/>
        <rFont val="Tahoma"/>
        <family val="2"/>
      </rPr>
      <t xml:space="preserve">Reporte S. Administrativos: </t>
    </r>
    <r>
      <rPr>
        <sz val="8"/>
        <color theme="1"/>
        <rFont val="Tahoma"/>
        <family val="2"/>
      </rPr>
      <t xml:space="preserve">1. EL 08 de julio se realiza una visita a la casa para realizar una valoración física de las instalaciones 
2. En  la vigencia 2020 se suscribió el contrato 808 de 2020 para realizar adecuaciones locativas a la casa
3. Se solicitaron cotizaciones a empresas encargadas de realizar diseños de espacios tipo coworking para que en las instalaciones de la casa se creara una infraestructura corporativa a través de espacios funcionales que se desarrollaran de manera creativa y sostenible para usarla como sede alterna.
4. Se creo un manual de uso de la casa de la 69.
</t>
    </r>
    <r>
      <rPr>
        <b/>
        <sz val="8"/>
        <color theme="1"/>
        <rFont val="Tahoma"/>
        <family val="2"/>
      </rPr>
      <t xml:space="preserve">Análisis OCI: </t>
    </r>
    <r>
      <rPr>
        <sz val="8"/>
        <color theme="1"/>
        <rFont val="Tahoma"/>
        <family val="2"/>
      </rPr>
      <t xml:space="preserve">Se procede a la verificación de los soportes remitidos por el área observando que estos soportan un avance en el estudio del uso que se la dará a la casa Quinta Camacho:
1.	Se evidencia acta del 8 de julio de 2020, en la cual el equipo de la subdirección administrativa analiza los recursos que se requieren para proceder al uso de la casa, teniendo en cuenta la infraestructura instalada y las actividades que se venían analizando previamente (Acta que no había sido reportada previamente. 
2.	Se evidencian las propuestas de diseño tipo coworking de acuerdo con los documentos adjuntos. 
3.	Se evidencia un registro fotográfico de la organización de los espacios de la casa.
4.	Por último, se evidencia el documento “Manual de Uso Casa Quinta Camacho” el cual a la fecha no se evidencio publicado en la intranet y no tiene el formato estipulado en el MANUAL PARA EL CONTROL DE DOCUMENTOS INSTITUCIONALES V4.
Teniendo en cuenta lo anterior, se recomienda realizar un documento formal del diagnóstico realizado en la reunión del día 8 de julio de 2020, que sea de fácil consulta y presentación,  ante los órganos de control externos, si estos lo requieren.  En razón a que el “Manual de Uso de la Casa Quinta Camacho” debe ser ajustado, se califica la acción con estado </t>
    </r>
    <r>
      <rPr>
        <b/>
        <sz val="8"/>
        <color theme="1"/>
        <rFont val="Tahoma"/>
        <family val="2"/>
      </rPr>
      <t xml:space="preserve">"Terminada Extemporánea" </t>
    </r>
    <r>
      <rPr>
        <sz val="8"/>
        <color theme="1"/>
        <rFont val="Tahoma"/>
        <family val="2"/>
      </rPr>
      <t xml:space="preserve">con estado </t>
    </r>
    <r>
      <rPr>
        <b/>
        <sz val="8"/>
        <color theme="1"/>
        <rFont val="Tahoma"/>
        <family val="2"/>
      </rPr>
      <t>"Abierta"</t>
    </r>
    <r>
      <rPr>
        <sz val="8"/>
        <color theme="1"/>
        <rFont val="Tahoma"/>
        <family val="2"/>
      </rPr>
      <t xml:space="preserve"> se recomienda al área adelantar las actividades correspondientes  de acuerdo con lo señalado en el MANUAL PARA EL CONTROL DE DOCUMENTOS INSTITUCIONALES V4.</t>
    </r>
  </si>
  <si>
    <r>
      <t xml:space="preserve">Reporte Sub. Financiera: </t>
    </r>
    <r>
      <rPr>
        <sz val="8"/>
        <color theme="1"/>
        <rFont val="Tahoma"/>
        <family val="2"/>
      </rPr>
      <t>No remite reporte de avance.</t>
    </r>
    <r>
      <rPr>
        <b/>
        <sz val="8"/>
        <color theme="1"/>
        <rFont val="Tahoma"/>
        <family val="2"/>
      </rPr>
      <t xml:space="preserve">
Análisis OCI: </t>
    </r>
    <r>
      <rPr>
        <sz val="8"/>
        <color theme="1"/>
        <rFont val="Tahoma"/>
        <family val="2"/>
      </rPr>
      <t xml:space="preserve">No se puede evidenciar avances para esta acción, teniendo en cuenta que la Subdirección Financiera, no remitió reporte ni soportes para el tercer cuatrimestre de la vigencia. Se mantiene el análisis y reporte del segundo cuatrimestre. Por lo anterior, se continúa calificando como </t>
    </r>
    <r>
      <rPr>
        <b/>
        <sz val="8"/>
        <color theme="1"/>
        <rFont val="Tahoma"/>
        <family val="2"/>
      </rPr>
      <t xml:space="preserve">"Incumplida". </t>
    </r>
  </si>
  <si>
    <r>
      <rPr>
        <b/>
        <sz val="8"/>
        <rFont val="Tahoma"/>
        <family val="2"/>
      </rPr>
      <t>Reporte Sub. Financiera:</t>
    </r>
    <r>
      <rPr>
        <sz val="8"/>
        <rFont val="Tahoma"/>
        <family val="2"/>
      </rPr>
      <t xml:space="preserve"> Las notas de los estados financieros, se están elaborando conforme lo indica la CGN y lo estipulado en la resolución 193  del 3 de diciembre de 2020.
</t>
    </r>
    <r>
      <rPr>
        <b/>
        <sz val="8"/>
        <rFont val="Tahoma"/>
        <family val="2"/>
      </rPr>
      <t>Análisis OCI:</t>
    </r>
    <r>
      <rPr>
        <sz val="8"/>
        <rFont val="Tahoma"/>
        <family val="2"/>
      </rPr>
      <t xml:space="preserve"> No se pueden evidenciar avances para esta acción en este cuatrimestre, a pesar de estar incumplida desde el tercer cuatrimestre de 2020, de acuerdo con el plazo establecido por la Subdirección Financiera. Si bien la elaboración de las notas con corte a 31 de diciembre de 2020, se realizó de acuerdo con lo establecido en la Resolución 193 de 2020 de la CGN, para la fecha de expedición de esta resolución (diciembre), el área no había elaborado el formato que definió en la acción de mejora y tampoco solicitó modificación del plazo o de la acción ante la Contraloría, como lo establece el procedimiento del ente de control. Por lo cual, es importante que se adelante la actividad, incorporando los lineamientos emitidos por la Contaduría General, en el proceso de Gestión Financiera y Facturación, so pena de incurrir en una de las causales de sanción, como lo es el incumplimiento del plan de mejoramiento institucional,  según artículo Décimo Quinto de la Resolución 036 de 2019 de la Contraloría de Bogotá D.C. 
Por lo anterior, se continúa calificando como</t>
    </r>
    <r>
      <rPr>
        <b/>
        <sz val="8"/>
        <rFont val="Tahoma"/>
        <family val="2"/>
      </rPr>
      <t xml:space="preserve"> "Incumplida". </t>
    </r>
  </si>
  <si>
    <r>
      <t>Los soportes relacionados con la program</t>
    </r>
    <r>
      <rPr>
        <sz val="8"/>
        <rFont val="Tahoma"/>
        <family val="2"/>
      </rPr>
      <t>ación de los servicios de transporte de equipos y de personal, presentaron algunas inconsistencias y debilidades en el</t>
    </r>
    <r>
      <rPr>
        <sz val="8"/>
        <color theme="1"/>
        <rFont val="Tahoma"/>
        <family val="2"/>
      </rPr>
      <t xml:space="preserve"> </t>
    </r>
    <r>
      <rPr>
        <sz val="8"/>
        <rFont val="Tahoma"/>
        <family val="2"/>
      </rPr>
      <t xml:space="preserve">almacenamiento de los soportes de programación diaria </t>
    </r>
  </si>
  <si>
    <r>
      <t xml:space="preserve">Análisis OCI: </t>
    </r>
    <r>
      <rPr>
        <sz val="8"/>
        <color theme="1"/>
        <rFont val="Tahoma"/>
        <family val="2"/>
      </rPr>
      <t xml:space="preserve">El área no reporta avances y soportes con los que se pueda adelantar la evaluación de la ejecución de lo formulado en el plan, por lo que la acción se califica con alerta </t>
    </r>
    <r>
      <rPr>
        <b/>
        <sz val="8"/>
        <color theme="1"/>
        <rFont val="Tahoma"/>
        <family val="2"/>
      </rPr>
      <t>"Sin Iniciar"</t>
    </r>
    <r>
      <rPr>
        <sz val="8"/>
        <color theme="1"/>
        <rFont val="Tahoma"/>
        <family val="2"/>
      </rPr>
      <t xml:space="preserve"> y se recomienda de igual manera a los responsables dar inicio con la ejecución de lo establecido teniendo en cuenta la fecha de terminación programada (24/08/2021). </t>
    </r>
  </si>
  <si>
    <r>
      <t xml:space="preserve">Reporte Producción: </t>
    </r>
    <r>
      <rPr>
        <sz val="8"/>
        <color theme="1"/>
        <rFont val="Tahoma"/>
        <family val="2"/>
      </rPr>
      <t xml:space="preserve">Se programó reunión con gestión documental para conocer los lineamientos para almacenamiento de soportes de planilla de programación diaria que se encuentran en físico.
</t>
    </r>
    <r>
      <rPr>
        <b/>
        <sz val="8"/>
        <color theme="1"/>
        <rFont val="Tahoma"/>
        <family val="2"/>
      </rPr>
      <t xml:space="preserve">Análisis OCI: </t>
    </r>
    <r>
      <rPr>
        <sz val="8"/>
        <color theme="1"/>
        <rFont val="Tahoma"/>
        <family val="2"/>
      </rPr>
      <t xml:space="preserve">Se verifican los soportes remitidos observando el acta de reunión del 31 de marzo entre la Coordinación de Producción y Gestión Documental en la que se socializaron lineamientos de archivo para las series contenidas en la Tabla de Retención Documental (TRD) del proceso; sin embargo, teniendo en cuenta lo establecido en la reunión "No se da a conocer los lineamientos específicos de almacenamiento de la información que no tenga TRD, se puede tomar el ejemplo de lo explicado para el caso de PROGRAMACIÓN DIARIA" lo que se encuentra en coherencia con lo formulado en la acción. 
Teniendo en cuenta lo anterior, se califica la acción como </t>
    </r>
    <r>
      <rPr>
        <b/>
        <sz val="8"/>
        <color theme="1"/>
        <rFont val="Tahoma"/>
        <family val="2"/>
      </rPr>
      <t>"Terminada"</t>
    </r>
    <r>
      <rPr>
        <sz val="8"/>
        <color theme="1"/>
        <rFont val="Tahoma"/>
        <family val="2"/>
      </rPr>
      <t xml:space="preserve"> con estado </t>
    </r>
    <r>
      <rPr>
        <b/>
        <sz val="8"/>
        <color theme="1"/>
        <rFont val="Tahoma"/>
        <family val="2"/>
      </rPr>
      <t>"Abierta"</t>
    </r>
    <r>
      <rPr>
        <sz val="8"/>
        <color theme="1"/>
        <rFont val="Tahoma"/>
        <family val="2"/>
      </rPr>
      <t xml:space="preserve"> de manera que se pueda adelantar la verificación de la conformación del expediente con los soportes de programación diaria, en el marco de lo referenciado en la reunión. </t>
    </r>
  </si>
  <si>
    <r>
      <t xml:space="preserve">Reporte Producción: </t>
    </r>
    <r>
      <rPr>
        <sz val="8"/>
        <color theme="1"/>
        <rFont val="Tahoma"/>
        <family val="2"/>
      </rPr>
      <t xml:space="preserve">Se finalizó el contrato de transporte el día 20 de febrero de 2021 y se realizó la radicación del memorando al área jurídica el 26 de abril de 2021.
</t>
    </r>
    <r>
      <rPr>
        <b/>
        <sz val="8"/>
        <color theme="1"/>
        <rFont val="Tahoma"/>
        <family val="2"/>
      </rPr>
      <t xml:space="preserve">Análisis OCI: </t>
    </r>
    <r>
      <rPr>
        <sz val="8"/>
        <color theme="1"/>
        <rFont val="Tahoma"/>
        <family val="2"/>
      </rPr>
      <t xml:space="preserve">Revisados los soportes remitidos de cierre del expediente del contrato 130-2020 con Platino VIP S.A.S se observa la remisión de los comprobantes de servicio [hasta diciembre de 2020], comunicación y documentación asociada; sin embargo, en el cierre contractual entregado con fecha del 24 de abril de 2021 mediante Memorando 373 se menciona como fecha de terminación el 20-11-2020 y la programación diaria entregada tiene límite de julio 2020 por lo que es importante adelantar la verificación de lo entregado y remitir el avance a que haya lugar. 
Teniendo en cuenta lo anterior, así como la fecha de ejecución programada de la acción se califica </t>
    </r>
    <r>
      <rPr>
        <b/>
        <sz val="8"/>
        <color theme="1"/>
        <rFont val="Tahoma"/>
        <family val="2"/>
      </rPr>
      <t>"En Proceso"</t>
    </r>
    <r>
      <rPr>
        <sz val="8"/>
        <color theme="1"/>
        <rFont val="Tahoma"/>
        <family val="2"/>
      </rPr>
      <t xml:space="preserve">. </t>
    </r>
  </si>
  <si>
    <r>
      <t xml:space="preserve">Reporte Producción: </t>
    </r>
    <r>
      <rPr>
        <sz val="8"/>
        <color theme="1"/>
        <rFont val="Tahoma"/>
        <family val="2"/>
      </rPr>
      <t xml:space="preserve">Se realizó la revisión del 100% de los soportes como se venia efectuando en la vigencia 2020.
</t>
    </r>
    <r>
      <rPr>
        <b/>
        <sz val="8"/>
        <color theme="1"/>
        <rFont val="Tahoma"/>
        <family val="2"/>
      </rPr>
      <t xml:space="preserve">Análisis OCI: </t>
    </r>
    <r>
      <rPr>
        <sz val="8"/>
        <color theme="1"/>
        <rFont val="Tahoma"/>
        <family val="2"/>
      </rPr>
      <t xml:space="preserve">Se adelanta la verificación de los soportes remitidos evidenciando que el área adelanta la verificación de las planillas en el formato "Control diario de planillas"; sin embargo, al adelantar la comparación con los soportes de ejecución entregados de manera aleatoria, se observaron inconsistencias [ejemplo: Planillas 1275 - 2032 - 1278 - 0634] en las planillas al no existir relación de modificaciones y/o cambios de planillas en el cuadro indicado. 
Teniendo en cuenta lo anterior, se califica la acción </t>
    </r>
    <r>
      <rPr>
        <b/>
        <sz val="8"/>
        <color theme="1"/>
        <rFont val="Tahoma"/>
        <family val="2"/>
      </rPr>
      <t>"En Proceso"</t>
    </r>
    <r>
      <rPr>
        <sz val="8"/>
        <color theme="1"/>
        <rFont val="Tahoma"/>
        <family val="2"/>
      </rPr>
      <t xml:space="preserve"> y se recomienda adelantar los ajustes a que haya lugar teniendo en cuenta la fecha de terminación formulada para el 24-08-2021.</t>
    </r>
  </si>
  <si>
    <r>
      <t xml:space="preserve">Reporte Producción: </t>
    </r>
    <r>
      <rPr>
        <sz val="8"/>
        <color theme="1"/>
        <rFont val="Tahoma"/>
        <family val="2"/>
      </rPr>
      <t xml:space="preserve">Se realizó la contratación del servicio de transporte y se cuenta con evidencia de la realización de la misma.
</t>
    </r>
    <r>
      <rPr>
        <b/>
        <sz val="8"/>
        <color theme="1"/>
        <rFont val="Tahoma"/>
        <family val="2"/>
      </rPr>
      <t xml:space="preserve">Análisis OCI: </t>
    </r>
    <r>
      <rPr>
        <sz val="8"/>
        <color theme="1"/>
        <rFont val="Tahoma"/>
        <family val="2"/>
      </rPr>
      <t xml:space="preserve">Se adelanta la verificación de los soportes remitidos por el proceso observando las actas de reunión del 19 de enero al 18 de febrero en las que se adelanta la evaluación financiera, técnica y jurídica para suscripción del contrato de transporte [181-2021] por un tiempo de cuatro (4) meses. 
Teniendo en cuenta lo anterior, así como la fecha de terminación de la acción, se califica como </t>
    </r>
    <r>
      <rPr>
        <b/>
        <sz val="8"/>
        <color theme="1"/>
        <rFont val="Tahoma"/>
        <family val="2"/>
      </rPr>
      <t>"En Proceso".</t>
    </r>
  </si>
  <si>
    <r>
      <t xml:space="preserve">Reporte Producción: </t>
    </r>
    <r>
      <rPr>
        <sz val="8"/>
        <color theme="1"/>
        <rFont val="Tahoma"/>
        <family val="2"/>
      </rPr>
      <t xml:space="preserve">Se realizó la revisión de los lineamientos de transporte, una vez estén se realizara la socialización.
</t>
    </r>
    <r>
      <rPr>
        <b/>
        <sz val="8"/>
        <color theme="1"/>
        <rFont val="Tahoma"/>
        <family val="2"/>
      </rPr>
      <t xml:space="preserve">Análisis OCI: </t>
    </r>
    <r>
      <rPr>
        <sz val="8"/>
        <color theme="1"/>
        <rFont val="Tahoma"/>
        <family val="2"/>
      </rPr>
      <t xml:space="preserve">Se observa correo de revisión de los lineamientos de transporte de Capital por parte de la Coordinación de Producción y posterior remisión el 16 de abril a la empresa contratada AS TRANSPORTES y colaboradores que hacen parte de la Dirección Operativa de los memorandos 383 y 384 de 2021. Así mismo, se adelanta la entrega del Comunicado Interno No.16 del 29 de abril de 2021 en el que socializan dichos lineamientos al interior del Canal. 
Teniendo en cuenta lo anterior, así como la fecha de ejecución programada se califica la acción </t>
    </r>
    <r>
      <rPr>
        <b/>
        <sz val="8"/>
        <color theme="1"/>
        <rFont val="Tahoma"/>
        <family val="2"/>
      </rPr>
      <t xml:space="preserve">"En Proceso". </t>
    </r>
  </si>
  <si>
    <r>
      <rPr>
        <b/>
        <sz val="8"/>
        <color theme="1"/>
        <rFont val="Tahoma"/>
        <family val="2"/>
      </rPr>
      <t xml:space="preserve">Reporte C. Jurídica: </t>
    </r>
    <r>
      <rPr>
        <sz val="8"/>
        <color theme="1"/>
        <rFont val="Tahoma"/>
        <family val="2"/>
      </rPr>
      <t xml:space="preserve">La Coordinación Jurídica está recopilando la información necesaria para presentar el informe en el mes de febrero de 2021, en el entendido que en ese mes se cumpliría los primeros seis (6) meses, teniendo en cuenta que se debe presentar un informe semestral.
</t>
    </r>
    <r>
      <rPr>
        <b/>
        <sz val="8"/>
        <color theme="1"/>
        <rFont val="Tahoma"/>
        <family val="2"/>
      </rPr>
      <t xml:space="preserve">
Análisis OCI:</t>
    </r>
    <r>
      <rPr>
        <sz val="8"/>
        <color theme="1"/>
        <rFont val="Tahoma"/>
        <family val="2"/>
      </rPr>
      <t xml:space="preserve"> En vista del reporte y a falta de evidencias se califica la acción con alerta </t>
    </r>
    <r>
      <rPr>
        <b/>
        <sz val="8"/>
        <color theme="1"/>
        <rFont val="Tahoma"/>
        <family val="2"/>
      </rPr>
      <t>"Sin Iniciar"</t>
    </r>
    <r>
      <rPr>
        <sz val="8"/>
        <color theme="1"/>
        <rFont val="Tahoma"/>
        <family val="2"/>
      </rPr>
      <t xml:space="preserve">. </t>
    </r>
  </si>
  <si>
    <r>
      <rPr>
        <b/>
        <sz val="8"/>
        <color theme="1"/>
        <rFont val="Tahoma"/>
        <family val="2"/>
      </rPr>
      <t xml:space="preserve">Reporte Jurídica: </t>
    </r>
    <r>
      <rPr>
        <sz val="8"/>
        <color theme="1"/>
        <rFont val="Tahoma"/>
        <family val="2"/>
      </rPr>
      <t xml:space="preserve">No se cuenta con el informe elaborado pero con ocasión a la necesidad de realizar las liquidaciones, se está realizando actualmente un plan de choque para efectos de liquidar los contratos donde la entidad tiene tal obligación.
</t>
    </r>
    <r>
      <rPr>
        <b/>
        <sz val="8"/>
        <color theme="1"/>
        <rFont val="Tahoma"/>
        <family val="2"/>
      </rPr>
      <t xml:space="preserve">Análisis OCI: </t>
    </r>
    <r>
      <rPr>
        <sz val="8"/>
        <color theme="1"/>
        <rFont val="Tahoma"/>
        <family val="2"/>
      </rPr>
      <t xml:space="preserve">Se recomienda al área tener presente la fecha de terminación de la acción formulada que se cumple el día 24 de agosto de 2021. Por lo anterior se califica </t>
    </r>
    <r>
      <rPr>
        <b/>
        <sz val="8"/>
        <color theme="1"/>
        <rFont val="Tahoma"/>
        <family val="2"/>
      </rPr>
      <t xml:space="preserve">"En Proceso". </t>
    </r>
    <r>
      <rPr>
        <sz val="8"/>
        <color theme="1"/>
        <rFont val="Tahoma"/>
        <family val="2"/>
      </rPr>
      <t xml:space="preserve">Para futuros seguimientos se solicita sean remitidos todos los soportes correspondientes y se cuenten con los permisos necesarios para la revisión. </t>
    </r>
  </si>
  <si>
    <r>
      <t xml:space="preserve">Reporte P. Estratégicos: </t>
    </r>
    <r>
      <rPr>
        <sz val="8"/>
        <color theme="1"/>
        <rFont val="Tahoma"/>
        <family val="2"/>
      </rPr>
      <t>El día 24 de julio de 2020, se realizó la actualización del formato MCOM-FT-021 REPORTE PERSONAL OPERADOR LOGÍSTICO (se adjunta evidencia de la publicación). El formato de viene diligenciando conforme se ha requerido su uso en la ejecución de servicios prestados.</t>
    </r>
    <r>
      <rPr>
        <b/>
        <sz val="8"/>
        <color theme="1"/>
        <rFont val="Tahoma"/>
        <family val="2"/>
      </rPr>
      <t xml:space="preserve">
Análisis OCI: </t>
    </r>
    <r>
      <rPr>
        <sz val="8"/>
        <color theme="1"/>
        <rFont val="Tahoma"/>
        <family val="2"/>
      </rPr>
      <t>Se adelanta la verificación de los soportes remitidos por el área evidenciando que se viene implementando el formato MCOM-FT-021 REPORTE PERSONAL OPERADOR LOGÍSTICO (24/07/2020) para los eventos que requieren de operador logístico teniendo en cuenta el reporte del área; sin embargo, se evidencian diferencias en la implementación del formato ya que se observan formatos en su versión 1, otros con versión 3 y otro sin versión por lo que se hace necesario que se adelante la revisión de las características del formato y su socialización con los responsables de implementación. 
Así mismo, es importante tener en cuenta que la acción formulada corresponde a:</t>
    </r>
    <r>
      <rPr>
        <b/>
        <sz val="8"/>
        <color theme="1"/>
        <rFont val="Tahoma"/>
        <family val="2"/>
      </rPr>
      <t xml:space="preserve"> “Realizar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8"/>
        <color theme="1"/>
        <rFont val="Tahoma"/>
        <family val="2"/>
      </rPr>
      <t xml:space="preserve">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t>
    </r>
    <r>
      <rPr>
        <b/>
        <sz val="8"/>
        <color theme="1"/>
        <rFont val="Tahoma"/>
        <family val="2"/>
      </rPr>
      <t xml:space="preserve"> "En Proceso" </t>
    </r>
    <r>
      <rPr>
        <sz val="8"/>
        <color theme="1"/>
        <rFont val="Tahoma"/>
        <family val="2"/>
      </rPr>
      <t xml:space="preserve">y se recomienda al área adelantar las acciones pertinentes teniendo en cuenta las fechas determinadas para ello. </t>
    </r>
  </si>
  <si>
    <r>
      <t>1. MCOM-FT-026 Actas de entrega del contrato 339
2. MCOM-FT-031 LISTA CHEQUEO CUMPLIMIENTO REQUISITOS CONTRACTUALES contrato 400</t>
    </r>
    <r>
      <rPr>
        <sz val="8"/>
        <color rgb="FFFF0000"/>
        <rFont val="Tahoma"/>
        <family val="2"/>
      </rPr>
      <t xml:space="preserve">
</t>
    </r>
    <r>
      <rPr>
        <sz val="8"/>
        <color theme="1"/>
        <rFont val="Tahoma"/>
        <family val="2"/>
      </rPr>
      <t>2. Correos electrónicos de aceptación por parte de los clientes</t>
    </r>
  </si>
  <si>
    <r>
      <rPr>
        <b/>
        <sz val="8"/>
        <color theme="1"/>
        <rFont val="Tahoma"/>
        <family val="2"/>
      </rPr>
      <t xml:space="preserve">Reporte Comercialización: </t>
    </r>
    <r>
      <rPr>
        <sz val="8"/>
        <color theme="1"/>
        <rFont val="Tahoma"/>
        <family val="2"/>
      </rPr>
      <t xml:space="preserve">Se cuenta con tres mecanismos implementados:
1. MCOM-FT-026 actas de entrega
2. MCOM-FT-031 LISTA CHEQUEO CUMPLIMIENTO REQUISITOS CONTRACTUALES
3. Correos electrónicos de aceptación por parte del cliente
Se relacionan los soportes de diligenciados en el periodo comprendido entre enero y marzo de 2021
</t>
    </r>
    <r>
      <rPr>
        <b/>
        <sz val="8"/>
        <color theme="1"/>
        <rFont val="Tahoma"/>
        <family val="2"/>
      </rPr>
      <t xml:space="preserve">Análisis OCI: </t>
    </r>
    <r>
      <rPr>
        <sz val="8"/>
        <color theme="1"/>
        <rFont val="Tahoma"/>
        <family val="2"/>
      </rPr>
      <t xml:space="preserve">De conformidad con el reporte y los soportes remitidos es pertinente reiterar en su totalidad el anterior seguimiento hecho por esta oficina: 
Así mismo, es importante tener en cuenta que la acción formulada corresponde a: </t>
    </r>
    <r>
      <rPr>
        <b/>
        <sz val="8"/>
        <color theme="1"/>
        <rFont val="Tahoma"/>
        <family val="2"/>
      </rPr>
      <t>“Realizar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8"/>
        <color theme="1"/>
        <rFont val="Tahoma"/>
        <family val="2"/>
      </rPr>
      <t>”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 "</t>
    </r>
    <r>
      <rPr>
        <b/>
        <sz val="8"/>
        <color theme="1"/>
        <rFont val="Tahoma"/>
        <family val="2"/>
      </rPr>
      <t>En Proceso</t>
    </r>
    <r>
      <rPr>
        <sz val="8"/>
        <color theme="1"/>
        <rFont val="Tahoma"/>
        <family val="2"/>
      </rPr>
      <t xml:space="preserve">" y se recomienda al área adelantar las acciones pertinentes teniendo en cuenta las fechas determinadas para ello. </t>
    </r>
  </si>
  <si>
    <r>
      <rPr>
        <b/>
        <sz val="8"/>
        <color theme="1"/>
        <rFont val="Tahoma"/>
        <family val="2"/>
      </rPr>
      <t xml:space="preserve">Reporte Jurídica: </t>
    </r>
    <r>
      <rPr>
        <sz val="8"/>
        <color theme="1"/>
        <rFont val="Tahoma"/>
        <family val="2"/>
      </rPr>
      <t xml:space="preserve">No se cuenta con el informe elaborado pero con ocasión a la necesidad de realizar las liquidaciones, se está realizando actualmente un plan de choque para efectos de liquidar los contratos donde la entidad tiene tal obligación.
</t>
    </r>
    <r>
      <rPr>
        <b/>
        <sz val="8"/>
        <color theme="1"/>
        <rFont val="Tahoma"/>
        <family val="2"/>
      </rPr>
      <t xml:space="preserve">Análisis OCI: </t>
    </r>
    <r>
      <rPr>
        <sz val="8"/>
        <color theme="1"/>
        <rFont val="Tahoma"/>
        <family val="2"/>
      </rPr>
      <t>Se recomienda al área tener presente la fecha de terminación de la acción formulada que se cumple el día 24 de agosto de 2021. Por lo anterior se califica "</t>
    </r>
    <r>
      <rPr>
        <b/>
        <sz val="8"/>
        <color theme="1"/>
        <rFont val="Tahoma"/>
        <family val="2"/>
      </rPr>
      <t xml:space="preserve">Sin iniciar". </t>
    </r>
    <r>
      <rPr>
        <sz val="8"/>
        <color theme="1"/>
        <rFont val="Tahoma"/>
        <family val="2"/>
      </rPr>
      <t xml:space="preserve">Para futuros seguimientos se solicita sean remitidos todos los soportes correspondientes y se cuenten con los permisos necesarios para la revisión. Igualmente se informa al área que de considerar necesaria modificar la acción, se debe informar con antelación para adelantar el tramite correspondiente ante el organismo de control  </t>
    </r>
  </si>
  <si>
    <r>
      <rPr>
        <b/>
        <sz val="8"/>
        <color theme="1"/>
        <rFont val="Tahoma"/>
        <family val="2"/>
      </rPr>
      <t xml:space="preserve">Reporte Comercialización: </t>
    </r>
    <r>
      <rPr>
        <sz val="8"/>
        <color theme="1"/>
        <rFont val="Tahoma"/>
        <family val="2"/>
      </rPr>
      <t xml:space="preserve">Se cuenta con tres mecanismos implementados:
1. MCOM-FT-026 actas de entrega
2. MCOM-FT-031 LISTA CHEQUEO CUMPLIMIENTO REQUISITOS CONTRACTUALES
3. Correos electrónicos de aceptación por parte del cliente
Se relacionan los soportes de diligenciados en el periodo comprendido entre enero y marzo de 2021
</t>
    </r>
    <r>
      <rPr>
        <b/>
        <sz val="8"/>
        <color theme="1"/>
        <rFont val="Tahoma"/>
        <family val="2"/>
      </rPr>
      <t xml:space="preserve">Análisis OCI: </t>
    </r>
    <r>
      <rPr>
        <sz val="8"/>
        <color theme="1"/>
        <rFont val="Tahoma"/>
        <family val="2"/>
      </rPr>
      <t>De conformidad con el reporte y los soportes remitidos es pertinente reiterar en su totalidad el anterior seguimiento hecho por esta oficina: 
Así mismo, es importante tener en cuenta que la acción formulada corresponde a: “</t>
    </r>
    <r>
      <rPr>
        <b/>
        <sz val="8"/>
        <color theme="1"/>
        <rFont val="Tahoma"/>
        <family val="2"/>
      </rPr>
      <t>Realizar la revisión y/o actualización de las herramientas actuales empleadas para el control de los operadores logísticos y solicitar el diligenciamiento de dichas herramientas y/o suministro de información al supervisor del contrato con base en el mecanismo de control diseñado</t>
    </r>
    <r>
      <rPr>
        <sz val="8"/>
        <color theme="1"/>
        <rFont val="Tahoma"/>
        <family val="2"/>
      </rPr>
      <t>” (Negrilla fuera de texto), razón por la cual se debe allegar soportes que evidencien la revisión y/o actualización de la herramienta (Actas, correos, entre otros) que se hayan adelantado con fecha posterior al 1 de septiembre, debido a que la acción se formula con inicio de dicha fecha.
De conformidad con lo anterior, se reconocen los avances en la implementación de la herramienta, pero dado a que no se remiten soportes que permitan evidenciar el cumplimiento de lo formulado, se califica la acción "</t>
    </r>
    <r>
      <rPr>
        <b/>
        <sz val="8"/>
        <color theme="1"/>
        <rFont val="Tahoma"/>
        <family val="2"/>
      </rPr>
      <t>En Proceso</t>
    </r>
    <r>
      <rPr>
        <sz val="8"/>
        <color theme="1"/>
        <rFont val="Tahoma"/>
        <family val="2"/>
      </rPr>
      <t xml:space="preserve">" y se recomienda al área adelantar las acciones pertinentes teniendo en cuenta las fechas determinadas para ello. </t>
    </r>
  </si>
  <si>
    <r>
      <t xml:space="preserve">Reporte Planeación: </t>
    </r>
    <r>
      <rPr>
        <sz val="8"/>
        <color theme="1"/>
        <rFont val="Tahoma"/>
        <family val="2"/>
      </rPr>
      <t xml:space="preserve">La ejecución se ha venido desarrollando según el Plan de Inversiones en coherencia con las resoluciones del FUTIC y siguiendo los lineamientos brindados por la Secretaría Distrital de Planeación respectos a los reportes de información de ejecución de los proyectos, dichos reportes se han llevado a cabo con base en la información generada mensualmente para presentar la ejecución de los proyectos en la plataforma SPI, así como los reportes de información de ejecución de recursos enviados al FUTIC.
</t>
    </r>
    <r>
      <rPr>
        <b/>
        <sz val="8"/>
        <color theme="1"/>
        <rFont val="Tahoma"/>
        <family val="2"/>
      </rPr>
      <t xml:space="preserve">Reporte S. Administrativos: </t>
    </r>
    <r>
      <rPr>
        <sz val="8"/>
        <color theme="1"/>
        <rFont val="Tahoma"/>
        <family val="2"/>
      </rPr>
      <t xml:space="preserve">Plan de Fortalecimiento Institucional, El plan de desarrollo Un nuevo contrato social y ambiental para la  Bogotá del siglo XXI, los proyectos de modernización institucional y administrativa se fusionaron en un solo proyecto, Fortalecimiento de la capacidad administrativa y tecnológica para la gestión institucional de Capital. A este proyecto se le ha hecho seguimiento mensual en el SPI, desde el mes de agosto de 2020 y Plan de Modernización Tecnológica.
</t>
    </r>
    <r>
      <rPr>
        <b/>
        <sz val="8"/>
        <color theme="1"/>
        <rFont val="Tahoma"/>
        <family val="2"/>
      </rPr>
      <t xml:space="preserve">Análisis OCI: </t>
    </r>
    <r>
      <rPr>
        <sz val="8"/>
        <color theme="1"/>
        <rFont val="Tahoma"/>
        <family val="2"/>
      </rPr>
      <t xml:space="preserve">Se procede a la verificación de los soportes remitidos observando la información entregada por el área para el seguimiento por parte de la Subdirección Administrativa, de igual manera se evidencia que se ha adelantado el reporte mensual (septiembre a noviembre) de la ejecución de los proyectos 7505 y 7511 en la plataforma SPI por parte del área de Planeación. Sin embargo, no se evidencia  Teniendo en cuenta lo anterior, así como la fecha de terminación establecida se califica la acción </t>
    </r>
    <r>
      <rPr>
        <b/>
        <sz val="8"/>
        <color theme="1"/>
        <rFont val="Tahoma"/>
        <family val="2"/>
      </rPr>
      <t>"En Proceso"</t>
    </r>
    <r>
      <rPr>
        <sz val="8"/>
        <color theme="1"/>
        <rFont val="Tahoma"/>
        <family val="2"/>
      </rPr>
      <t xml:space="preserve"> y se recomienda a los responsables dar continuidad con la ejecución de lo formulado. </t>
    </r>
  </si>
  <si>
    <r>
      <rPr>
        <b/>
        <sz val="8"/>
        <color rgb="FF000000"/>
        <rFont val="Tahoma"/>
        <family val="2"/>
      </rPr>
      <t>Reporte Planeación:</t>
    </r>
    <r>
      <rPr>
        <sz val="8"/>
        <color rgb="FF000000"/>
        <rFont val="Tahoma"/>
        <family val="2"/>
      </rPr>
      <t xml:space="preserve"> Seguimiento mensual a los proyectos de inversión
</t>
    </r>
    <r>
      <rPr>
        <b/>
        <sz val="8"/>
        <color rgb="FF000000"/>
        <rFont val="Tahoma"/>
        <family val="2"/>
      </rPr>
      <t>Reporte S. Administrativos:</t>
    </r>
    <r>
      <rPr>
        <sz val="8"/>
        <color rgb="FF000000"/>
        <rFont val="Tahoma"/>
        <family val="2"/>
      </rPr>
      <t xml:space="preserve"> No adjuntan soportes.</t>
    </r>
  </si>
  <si>
    <r>
      <t xml:space="preserve">Reporte Planeación: </t>
    </r>
    <r>
      <rPr>
        <sz val="8"/>
        <color theme="1"/>
        <rFont val="Tahoma"/>
        <family val="2"/>
      </rPr>
      <t xml:space="preserve">Se han realizado los seguimientos mensuales correspondientes al primer cuatrimestre del año, analizando el nivel de avances y los comportamientos de desarrollo del proyecto, en la plataforma SPI del DNP, como insumo para la información que se reporta trimestralmente en el sistema SEGPLAN.
</t>
    </r>
    <r>
      <rPr>
        <b/>
        <sz val="8"/>
        <color theme="1"/>
        <rFont val="Tahoma"/>
        <family val="2"/>
      </rPr>
      <t xml:space="preserve">Reporte S. Administrativos: </t>
    </r>
    <r>
      <rPr>
        <sz val="8"/>
        <color theme="1"/>
        <rFont val="Tahoma"/>
        <family val="2"/>
      </rPr>
      <t xml:space="preserve">No remiten ninguna información.
</t>
    </r>
    <r>
      <rPr>
        <b/>
        <sz val="8"/>
        <color theme="1"/>
        <rFont val="Tahoma"/>
        <family val="2"/>
      </rPr>
      <t xml:space="preserve">Análisis OCI: </t>
    </r>
    <r>
      <rPr>
        <sz val="8"/>
        <color theme="1"/>
        <rFont val="Tahoma"/>
        <family val="2"/>
      </rPr>
      <t xml:space="preserve">Se procede a la verificación de los soportes remitidos observando la información entregada por el área de planeación donde se evidencia que se ha adelantado el reporte mensual (de enero a abril de 2021) de la ejecución de los proyectos 7505 y 7511 en la plataforma SPI.  Sin embargo, no es claro  si la manera en cómo se está informando el avance a los líderes de proceso se realiza solo enviando copia del cargue de la información al SPI, a través de reuniones mensuales, o alguna otra actividad, y es importante detallarlo ya que ello permite tomar de acciones preventivas por parte de los líderes de los proyectos. Tampoco se reportó ninguna información de parte del área de servicios administrativos como corresponsables del cumplimiento de la acción.
Teniendo en cuenta lo anterior, así como la fecha de terminación establecida se califica la acción </t>
    </r>
    <r>
      <rPr>
        <b/>
        <sz val="8"/>
        <color theme="1"/>
        <rFont val="Tahoma"/>
        <family val="2"/>
      </rPr>
      <t>"En Proceso"</t>
    </r>
    <r>
      <rPr>
        <sz val="8"/>
        <color theme="1"/>
        <rFont val="Tahoma"/>
        <family val="2"/>
      </rPr>
      <t xml:space="preserve"> y se recomienda a los responsables dar continuidad con la ejecución de lo formulado y evidencia de las actividades estipuladas por las áreas.</t>
    </r>
  </si>
  <si>
    <r>
      <t xml:space="preserve">Reporte Planeación: </t>
    </r>
    <r>
      <rPr>
        <sz val="8"/>
        <color theme="1"/>
        <rFont val="Tahoma"/>
        <family val="2"/>
      </rPr>
      <t xml:space="preserve">La ejecución se ha venido desarrollando según el Plan de Inversiones en coherencia con las resoluciones del FUTIC y siguiendo los lineamientos brindados por la Secretaría Distrital de Planeación respectos a los reportes de información de ejecución de los proyectos, dichos reportes se han llevado a cabo con base en la información generada mensualmente para presentar la ejecución de los proyectos en la plataforma SPI, así como los reportes de información de ejecución de recursos enviados al FUTIC.
</t>
    </r>
    <r>
      <rPr>
        <b/>
        <sz val="8"/>
        <color theme="1"/>
        <rFont val="Tahoma"/>
        <family val="2"/>
      </rPr>
      <t xml:space="preserve">Reporte S. Administrativos: </t>
    </r>
    <r>
      <rPr>
        <sz val="8"/>
        <color theme="1"/>
        <rFont val="Tahoma"/>
        <family val="2"/>
      </rPr>
      <t xml:space="preserve">Plan de Fortalecimiento Institucional, El plan de desarrollo Un nuevo contrato social y ambiental para la  Bogotá del siglo XXI, los proyectos de modernización institucional y administrativa se fusionaron en un solo proyecto, Fortalecimiento de la capacidad administrativa y tecnológica para la gestión institucional de Capital. A este proyecto se le ha hecho seguimiento mensual en el SPI, desde el mes de agosto de 2020 y Plan de Modernización Tecnológica.
</t>
    </r>
    <r>
      <rPr>
        <b/>
        <sz val="8"/>
        <color theme="1"/>
        <rFont val="Tahoma"/>
        <family val="2"/>
      </rPr>
      <t xml:space="preserve">Análisis OCI: </t>
    </r>
    <r>
      <rPr>
        <sz val="8"/>
        <color theme="1"/>
        <rFont val="Tahoma"/>
        <family val="2"/>
      </rPr>
      <t xml:space="preserve">Se procede a la verificación de los soportes remitidos observando la información entregada por el área para el seguimiento por parte de la Subdirección Administrativa, de igual manera se evidencia que se ha adelantado el reporte mensual (septiembre a noviembre) de la ejecución de los proyectos 7505 y 7511 en la plataforma SPI por parte del área de Planeación. Teniendo en cuenta lo anterior, así como la fecha de terminación establecida se califica la acción </t>
    </r>
    <r>
      <rPr>
        <b/>
        <sz val="8"/>
        <color theme="1"/>
        <rFont val="Tahoma"/>
        <family val="2"/>
      </rPr>
      <t>"En Proceso"</t>
    </r>
    <r>
      <rPr>
        <sz val="8"/>
        <color theme="1"/>
        <rFont val="Tahoma"/>
        <family val="2"/>
      </rPr>
      <t xml:space="preserve"> y se recomienda a los responsables dar continuidad con la ejecución de lo formulado. </t>
    </r>
  </si>
  <si>
    <r>
      <rPr>
        <b/>
        <sz val="8"/>
        <color theme="1"/>
        <rFont val="Tahoma"/>
        <family val="2"/>
      </rPr>
      <t>Reporte Sub. Financiera:</t>
    </r>
    <r>
      <rPr>
        <sz val="8"/>
        <color theme="1"/>
        <rFont val="Tahoma"/>
        <family val="2"/>
      </rPr>
      <t xml:space="preserve"> No remite reporte de avance.
</t>
    </r>
    <r>
      <rPr>
        <b/>
        <sz val="8"/>
        <color theme="1"/>
        <rFont val="Tahoma"/>
        <family val="2"/>
      </rPr>
      <t>Análisis OCI:</t>
    </r>
    <r>
      <rPr>
        <sz val="8"/>
        <color theme="1"/>
        <rFont val="Tahoma"/>
        <family val="2"/>
      </rPr>
      <t xml:space="preserve"> No se puede evidenciar avances para esta acción, teniendo en cuenta que la Subdirección Financiera, no remitió reporte ni soportes para el tercer cuatrimestre de la vigencia. Por lo anterior, se califica</t>
    </r>
    <r>
      <rPr>
        <b/>
        <sz val="8"/>
        <color theme="1"/>
        <rFont val="Tahoma"/>
        <family val="2"/>
      </rPr>
      <t xml:space="preserve"> "Sin iniciar". </t>
    </r>
  </si>
  <si>
    <r>
      <rPr>
        <b/>
        <sz val="8"/>
        <rFont val="Tahoma"/>
        <family val="2"/>
      </rPr>
      <t>Análisis OCI:</t>
    </r>
    <r>
      <rPr>
        <sz val="8"/>
        <rFont val="Tahoma"/>
        <family val="2"/>
      </rPr>
      <t xml:space="preserve"> No se evidencian avances para esta acción, teniendo en cuenta que la fecha de inicio fue septiembre de 2020. Se recomienda tener en cuenta lo formulado en el indicador para reportar avances de la acción. De acuerdo con lo anterior, se continúa calificando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</si>
  <si>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Actualmente se adelanta el tramite de solicitud a Hacienda del concepto frente a la interpretación del artículo 6 de la Ley 617 de 2000.
</t>
    </r>
    <r>
      <rPr>
        <b/>
        <sz val="8"/>
        <rFont val="Tahoma"/>
        <family val="2"/>
      </rPr>
      <t>Análisis OCI:</t>
    </r>
    <r>
      <rPr>
        <sz val="8"/>
        <rFont val="Tahoma"/>
        <family val="2"/>
      </rPr>
      <t xml:space="preserve"> No se evidenció ningún soporte sobre el avance reportado por la Subdirección Financiera. Por lo que se recuerda a la Subdirección, que junto a los avances reportados se deben adjuntar los soportes correspondientes. Teniendo en cuenta esto, se continúa calificando como </t>
    </r>
    <r>
      <rPr>
        <b/>
        <sz val="8"/>
        <rFont val="Tahoma"/>
        <family val="2"/>
      </rPr>
      <t>"Sin iniciar"</t>
    </r>
    <r>
      <rPr>
        <sz val="8"/>
        <rFont val="Tahoma"/>
        <family val="2"/>
      </rPr>
      <t xml:space="preserve">. </t>
    </r>
  </si>
  <si>
    <r>
      <rPr>
        <b/>
        <sz val="8"/>
        <rFont val="Tahoma"/>
        <family val="2"/>
      </rPr>
      <t>Reporte Sub. Financiera:</t>
    </r>
    <r>
      <rPr>
        <sz val="8"/>
        <rFont val="Tahoma"/>
        <family val="2"/>
      </rPr>
      <t xml:space="preserve"> Se realizo implementación del formato y como evidencia se anexa el correo electrónico y formato diligenciado que sirvió de insumo para la elaboración del Plan Financiero 2020.
</t>
    </r>
    <r>
      <rPr>
        <b/>
        <sz val="8"/>
        <rFont val="Tahoma"/>
        <family val="2"/>
      </rPr>
      <t>Análisis OCI:</t>
    </r>
    <r>
      <rPr>
        <sz val="8"/>
        <rFont val="Tahoma"/>
        <family val="2"/>
      </rPr>
      <t xml:space="preserve"> No se pueden evidenciar la implementación del formato referido, ya que este no cumple con las características de un documento estandarizado de acuerdo con el procedimiento "Control de documentos" y el Manual para el control de documentos institucionales" del proceso Planeación Estratégica  del Canal, por lo cual no se relaciona como evidencia o soporte. Adicionalmente, se precisa la información del reporte realizado por la Subdirección Financiera, en el sentido de aclarar que el formato se utilizó para la elaboración del presupuesto de ingresos de la vigencia 2021 y no 2020.  De acuerdo con lo expuesto se recomienda realizar el proceso de implementación completo, de conformidad con los procedimientos y manuales vigentes en el Canal. Por lo anterior y de acuerdo con el plazo establecido, se califica como </t>
    </r>
    <r>
      <rPr>
        <b/>
        <sz val="8"/>
        <rFont val="Tahoma"/>
        <family val="2"/>
      </rPr>
      <t>"En proceso"</t>
    </r>
    <r>
      <rPr>
        <sz val="8"/>
        <rFont val="Tahom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</si>
</sst>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yyyy\-mm\-dd;@"/>
  </numFmts>
  <fonts count="24" x14ac:knownFonts="1">
    <font>
      <sz val="11"/>
      <color theme="1"/>
      <name val="Calibri"/>
      <family val="2"/>
      <scheme val="minor"/>
    </font>
    <font>
      <sz val="11"/>
      <color theme="1"/>
      <name val="Calibri"/>
      <family val="2"/>
      <scheme val="minor"/>
    </font>
    <font>
      <sz val="10"/>
      <name val="Arial"/>
      <family val="2"/>
    </font>
    <font>
      <b/>
      <sz val="9"/>
      <color theme="1"/>
      <name val="Tahoma"/>
      <family val="2"/>
    </font>
    <font>
      <sz val="9"/>
      <color theme="1"/>
      <name val="Tahoma"/>
      <family val="2"/>
    </font>
    <font>
      <sz val="11"/>
      <color theme="1"/>
      <name val="Tahoma"/>
      <family val="2"/>
    </font>
    <font>
      <sz val="10"/>
      <name val="Tahoma"/>
      <family val="2"/>
    </font>
    <font>
      <b/>
      <sz val="9"/>
      <color theme="0"/>
      <name val="Tahoma"/>
      <family val="2"/>
    </font>
    <font>
      <sz val="10"/>
      <color theme="1"/>
      <name val="Tahoma"/>
      <family val="2"/>
    </font>
    <font>
      <b/>
      <sz val="10"/>
      <color theme="1"/>
      <name val="Tahoma"/>
      <family val="2"/>
    </font>
    <font>
      <sz val="10"/>
      <color indexed="8"/>
      <name val="Tahoma"/>
      <family val="2"/>
    </font>
    <font>
      <b/>
      <sz val="14"/>
      <color theme="1"/>
      <name val="Tahoma"/>
      <family val="2"/>
    </font>
    <font>
      <sz val="9"/>
      <name val="Tahoma"/>
      <family val="2"/>
    </font>
    <font>
      <b/>
      <sz val="10"/>
      <color theme="0"/>
      <name val="Tahoma"/>
      <family val="2"/>
    </font>
    <font>
      <sz val="8"/>
      <name val="Calibri"/>
      <family val="2"/>
      <scheme val="minor"/>
    </font>
    <font>
      <sz val="8"/>
      <color theme="1"/>
      <name val="Tahoma"/>
      <family val="2"/>
    </font>
    <font>
      <sz val="8"/>
      <color indexed="8"/>
      <name val="Tahoma"/>
      <family val="2"/>
    </font>
    <font>
      <b/>
      <sz val="8"/>
      <color theme="1"/>
      <name val="Tahoma"/>
      <family val="2"/>
    </font>
    <font>
      <sz val="8"/>
      <name val="Tahoma"/>
      <family val="2"/>
    </font>
    <font>
      <b/>
      <sz val="8"/>
      <name val="Tahoma"/>
      <family val="2"/>
    </font>
    <font>
      <sz val="8"/>
      <color rgb="FF000000"/>
      <name val="Tahoma"/>
      <family val="2"/>
    </font>
    <font>
      <i/>
      <sz val="8"/>
      <color theme="1"/>
      <name val="Tahoma"/>
      <family val="2"/>
    </font>
    <font>
      <sz val="8"/>
      <color rgb="FFFF0000"/>
      <name val="Tahoma"/>
      <family val="2"/>
    </font>
    <font>
      <b/>
      <sz val="8"/>
      <color rgb="FF000000"/>
      <name val="Tahoma"/>
      <family val="2"/>
    </font>
  </fonts>
  <fills count="18">
    <fill>
      <patternFill patternType="none"/>
    </fill>
    <fill>
      <patternFill patternType="gray125"/>
    </fill>
    <fill>
      <patternFill patternType="solid">
        <fgColor theme="3" tint="0.59999389629810485"/>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rgb="FF002060"/>
        <bgColor indexed="64"/>
      </patternFill>
    </fill>
    <fill>
      <patternFill patternType="solid">
        <fgColor theme="0" tint="-0.49998474074526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7" tint="-0.499984740745262"/>
        <bgColor indexed="64"/>
      </patternFill>
    </fill>
    <fill>
      <patternFill patternType="solid">
        <fgColor theme="7" tint="0.39997558519241921"/>
        <bgColor indexed="64"/>
      </patternFill>
    </fill>
    <fill>
      <patternFill patternType="solid">
        <fgColor rgb="FFCCC3DB"/>
        <bgColor indexed="64"/>
      </patternFill>
    </fill>
  </fills>
  <borders count="62">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thin">
        <color theme="1" tint="0.499984740745262"/>
      </left>
      <right style="thin">
        <color theme="1" tint="0.499984740745262"/>
      </right>
      <top/>
      <bottom/>
      <diagonal/>
    </border>
    <border>
      <left style="medium">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theme="0"/>
      </left>
      <right style="thin">
        <color theme="0"/>
      </right>
      <top style="medium">
        <color indexed="64"/>
      </top>
      <bottom/>
      <diagonal/>
    </border>
    <border>
      <left style="thin">
        <color indexed="64"/>
      </left>
      <right style="thin">
        <color indexed="64"/>
      </right>
      <top style="medium">
        <color indexed="64"/>
      </top>
      <bottom/>
      <diagonal/>
    </border>
    <border>
      <left style="thin">
        <color theme="0"/>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thin">
        <color indexed="64"/>
      </bottom>
      <diagonal/>
    </border>
    <border>
      <left style="medium">
        <color indexed="64"/>
      </left>
      <right style="thin">
        <color theme="0"/>
      </right>
      <top style="medium">
        <color indexed="64"/>
      </top>
      <bottom/>
      <diagonal/>
    </border>
    <border>
      <left style="thin">
        <color theme="0"/>
      </left>
      <right style="thin">
        <color theme="0"/>
      </right>
      <top/>
      <bottom/>
      <diagonal/>
    </border>
    <border>
      <left/>
      <right/>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top/>
      <bottom style="thin">
        <color indexed="64"/>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indexed="64"/>
      </left>
      <right style="medium">
        <color indexed="64"/>
      </right>
      <top style="thin">
        <color indexed="64"/>
      </top>
      <bottom style="medium">
        <color indexed="64"/>
      </bottom>
      <diagonal/>
    </border>
    <border>
      <left style="thin">
        <color theme="0"/>
      </left>
      <right style="thin">
        <color theme="0"/>
      </right>
      <top/>
      <bottom style="medium">
        <color indexed="64"/>
      </bottom>
      <diagonal/>
    </border>
  </borders>
  <cellStyleXfs count="8">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41" fontId="1" fillId="0" borderId="0" applyFont="0" applyFill="0" applyBorder="0" applyAlignment="0" applyProtection="0"/>
  </cellStyleXfs>
  <cellXfs count="204">
    <xf numFmtId="0" fontId="0" fillId="0" borderId="0" xfId="0"/>
    <xf numFmtId="0" fontId="8" fillId="0" borderId="0" xfId="0" applyFont="1" applyAlignment="1">
      <alignment horizontal="center" vertical="center"/>
    </xf>
    <xf numFmtId="0" fontId="8" fillId="0" borderId="0" xfId="0" applyFont="1"/>
    <xf numFmtId="0" fontId="8" fillId="0" borderId="0" xfId="0" applyFont="1" applyAlignment="1">
      <alignment vertical="center"/>
    </xf>
    <xf numFmtId="0" fontId="8" fillId="0" borderId="0" xfId="0" applyFont="1" applyFill="1"/>
    <xf numFmtId="9" fontId="8" fillId="0" borderId="0" xfId="1" applyFont="1" applyFill="1" applyAlignment="1">
      <alignment horizontal="center" vertical="center"/>
    </xf>
    <xf numFmtId="9" fontId="8" fillId="0" borderId="0" xfId="1" applyFont="1" applyAlignment="1">
      <alignment horizontal="center" vertical="center"/>
    </xf>
    <xf numFmtId="0" fontId="9" fillId="0" borderId="0" xfId="0" applyFont="1" applyAlignment="1">
      <alignment horizontal="center" vertical="center"/>
    </xf>
    <xf numFmtId="9" fontId="9"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8" fillId="0" borderId="0" xfId="1" applyNumberFormat="1" applyFont="1" applyAlignment="1">
      <alignment horizontal="center" vertical="center"/>
    </xf>
    <xf numFmtId="0" fontId="10" fillId="0" borderId="0" xfId="2" applyFont="1" applyFill="1" applyBorder="1" applyAlignment="1">
      <alignment vertical="center" wrapText="1"/>
    </xf>
    <xf numFmtId="0" fontId="6" fillId="0" borderId="0" xfId="2" applyFont="1"/>
    <xf numFmtId="9" fontId="9" fillId="0" borderId="0" xfId="1" applyFont="1" applyFill="1" applyAlignment="1">
      <alignment horizontal="center" vertical="center"/>
    </xf>
    <xf numFmtId="0" fontId="8"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3" xfId="0" applyFont="1" applyBorder="1" applyAlignment="1" applyProtection="1">
      <alignment horizontal="center" vertical="center" wrapText="1"/>
    </xf>
    <xf numFmtId="164" fontId="8" fillId="0" borderId="0" xfId="1" applyNumberFormat="1" applyFont="1" applyAlignment="1" applyProtection="1">
      <alignment horizontal="center" vertical="center"/>
    </xf>
    <xf numFmtId="0" fontId="4" fillId="0" borderId="3" xfId="0" applyFont="1" applyFill="1" applyBorder="1" applyAlignment="1" applyProtection="1">
      <alignment horizontal="center" vertical="center"/>
    </xf>
    <xf numFmtId="0" fontId="12" fillId="0" borderId="3" xfId="0" applyFont="1" applyFill="1" applyBorder="1" applyAlignment="1" applyProtection="1">
      <alignment horizontal="center" vertical="center" wrapText="1"/>
      <protection hidden="1"/>
    </xf>
    <xf numFmtId="0" fontId="15" fillId="0" borderId="0" xfId="0" applyFont="1" applyAlignment="1" applyProtection="1">
      <alignment horizontal="center" vertical="center"/>
    </xf>
    <xf numFmtId="0" fontId="3" fillId="5" borderId="16" xfId="0" applyFont="1" applyFill="1" applyBorder="1" applyAlignment="1" applyProtection="1">
      <alignment horizontal="center" vertical="center" wrapText="1"/>
    </xf>
    <xf numFmtId="0" fontId="3" fillId="3" borderId="21" xfId="0" applyFont="1" applyFill="1" applyBorder="1" applyAlignment="1" applyProtection="1">
      <alignment horizontal="center" vertical="center" wrapText="1"/>
    </xf>
    <xf numFmtId="0" fontId="3" fillId="3" borderId="17" xfId="0" applyFont="1" applyFill="1" applyBorder="1" applyAlignment="1" applyProtection="1">
      <alignment horizontal="center" vertical="center" wrapText="1"/>
    </xf>
    <xf numFmtId="0" fontId="7" fillId="9" borderId="22" xfId="0" applyFont="1" applyFill="1" applyBorder="1" applyAlignment="1" applyProtection="1">
      <alignment horizontal="center" vertical="center" wrapText="1"/>
    </xf>
    <xf numFmtId="0" fontId="7" fillId="9" borderId="23" xfId="0" applyFont="1" applyFill="1" applyBorder="1" applyAlignment="1" applyProtection="1">
      <alignment horizontal="center" vertical="center" wrapText="1"/>
    </xf>
    <xf numFmtId="0" fontId="7" fillId="9" borderId="33" xfId="0" applyFont="1" applyFill="1" applyBorder="1" applyAlignment="1" applyProtection="1">
      <alignment horizontal="center" vertical="center" wrapText="1"/>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3" fillId="0" borderId="30" xfId="0" applyFont="1" applyBorder="1" applyAlignment="1">
      <alignment horizontal="left" vertical="center"/>
    </xf>
    <xf numFmtId="0" fontId="3" fillId="0" borderId="10" xfId="0" applyFont="1" applyBorder="1" applyAlignment="1">
      <alignment horizontal="left" vertical="center"/>
    </xf>
    <xf numFmtId="0" fontId="3" fillId="0" borderId="51" xfId="0" applyFont="1" applyBorder="1" applyAlignment="1">
      <alignment horizontal="left" vertical="center"/>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3" fillId="3" borderId="20" xfId="0" applyFont="1" applyFill="1" applyBorder="1" applyAlignment="1" applyProtection="1">
      <alignment horizontal="center" vertical="center" wrapText="1"/>
    </xf>
    <xf numFmtId="0" fontId="3" fillId="3" borderId="16" xfId="0" applyFont="1" applyFill="1" applyBorder="1" applyAlignment="1" applyProtection="1">
      <alignment horizontal="center" vertical="center" wrapText="1"/>
    </xf>
    <xf numFmtId="0" fontId="3" fillId="12" borderId="39" xfId="0" applyFont="1" applyFill="1" applyBorder="1" applyAlignment="1" applyProtection="1">
      <alignment horizontal="center" vertical="center" wrapText="1"/>
    </xf>
    <xf numFmtId="0" fontId="3" fillId="12" borderId="36" xfId="0" applyFont="1" applyFill="1" applyBorder="1" applyAlignment="1" applyProtection="1">
      <alignment horizontal="center" vertical="center" wrapText="1"/>
    </xf>
    <xf numFmtId="0" fontId="3" fillId="12" borderId="48" xfId="0" applyFont="1" applyFill="1" applyBorder="1" applyAlignment="1" applyProtection="1">
      <alignment horizontal="center" vertical="center" wrapText="1"/>
    </xf>
    <xf numFmtId="0" fontId="3" fillId="12" borderId="35" xfId="0" applyFont="1" applyFill="1" applyBorder="1" applyAlignment="1" applyProtection="1">
      <alignment horizontal="center" vertical="center" wrapText="1"/>
    </xf>
    <xf numFmtId="164" fontId="3" fillId="12" borderId="39" xfId="1" applyNumberFormat="1" applyFont="1" applyFill="1" applyBorder="1" applyAlignment="1" applyProtection="1">
      <alignment horizontal="center" vertical="center" wrapText="1"/>
    </xf>
    <xf numFmtId="164" fontId="3" fillId="12" borderId="36" xfId="1" applyNumberFormat="1" applyFont="1" applyFill="1" applyBorder="1" applyAlignment="1" applyProtection="1">
      <alignment horizontal="center" vertical="center" wrapText="1"/>
    </xf>
    <xf numFmtId="0" fontId="3" fillId="5" borderId="20" xfId="0" applyFont="1" applyFill="1" applyBorder="1" applyAlignment="1" applyProtection="1">
      <alignment horizontal="center" vertical="center"/>
    </xf>
    <xf numFmtId="0" fontId="3" fillId="0" borderId="31" xfId="0" applyFont="1" applyFill="1" applyBorder="1" applyAlignment="1">
      <alignment horizontal="left" vertical="center"/>
    </xf>
    <xf numFmtId="0" fontId="3" fillId="0" borderId="12" xfId="0" applyFont="1" applyFill="1" applyBorder="1" applyAlignment="1">
      <alignment horizontal="left" vertical="center"/>
    </xf>
    <xf numFmtId="0" fontId="3" fillId="0" borderId="46" xfId="0" applyFont="1" applyFill="1" applyBorder="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left" vertical="center"/>
    </xf>
    <xf numFmtId="0" fontId="3" fillId="0" borderId="47" xfId="0" applyFont="1" applyBorder="1" applyAlignment="1">
      <alignment horizontal="left" vertical="center"/>
    </xf>
    <xf numFmtId="0" fontId="13" fillId="11" borderId="23" xfId="0" applyFont="1" applyFill="1" applyBorder="1" applyAlignment="1" applyProtection="1">
      <alignment horizontal="center" vertical="center" wrapText="1"/>
    </xf>
    <xf numFmtId="0" fontId="13" fillId="11" borderId="33" xfId="0" applyFont="1" applyFill="1" applyBorder="1" applyAlignment="1" applyProtection="1">
      <alignment horizontal="center" vertical="center" wrapText="1"/>
    </xf>
    <xf numFmtId="0" fontId="7" fillId="8" borderId="22" xfId="0" applyFont="1" applyFill="1" applyBorder="1" applyAlignment="1" applyProtection="1">
      <alignment horizontal="center" vertical="center" wrapText="1"/>
    </xf>
    <xf numFmtId="0" fontId="7" fillId="8" borderId="23" xfId="0" applyFont="1" applyFill="1" applyBorder="1" applyAlignment="1" applyProtection="1">
      <alignment horizontal="center" vertical="center" wrapText="1"/>
    </xf>
    <xf numFmtId="0" fontId="7" fillId="8" borderId="33" xfId="0" applyFont="1" applyFill="1" applyBorder="1" applyAlignment="1" applyProtection="1">
      <alignment horizontal="center" vertical="center" wrapText="1"/>
    </xf>
    <xf numFmtId="0" fontId="11" fillId="0" borderId="24"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41"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0"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26"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43" xfId="0" applyFont="1" applyBorder="1" applyAlignment="1" applyProtection="1">
      <alignment horizontal="center" vertical="center"/>
    </xf>
    <xf numFmtId="0" fontId="7" fillId="10" borderId="22" xfId="0" applyFont="1" applyFill="1" applyBorder="1" applyAlignment="1" applyProtection="1">
      <alignment horizontal="center" vertical="center"/>
    </xf>
    <xf numFmtId="0" fontId="7" fillId="10" borderId="23" xfId="0" applyFont="1" applyFill="1" applyBorder="1" applyAlignment="1" applyProtection="1">
      <alignment horizontal="center" vertical="center"/>
    </xf>
    <xf numFmtId="0" fontId="7" fillId="10" borderId="33" xfId="0" applyFont="1" applyFill="1" applyBorder="1" applyAlignment="1" applyProtection="1">
      <alignment horizontal="center" vertical="center"/>
    </xf>
    <xf numFmtId="0" fontId="3" fillId="5" borderId="2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16" borderId="20" xfId="0" applyFont="1" applyFill="1" applyBorder="1" applyAlignment="1" applyProtection="1">
      <alignment horizontal="center" vertical="center" wrapText="1"/>
    </xf>
    <xf numFmtId="0" fontId="3" fillId="16" borderId="16" xfId="0" applyFont="1" applyFill="1" applyBorder="1" applyAlignment="1" applyProtection="1">
      <alignment horizontal="center" vertical="center" wrapText="1"/>
    </xf>
    <xf numFmtId="0" fontId="3" fillId="5" borderId="19" xfId="0" applyFont="1" applyFill="1" applyBorder="1" applyAlignment="1" applyProtection="1">
      <alignment horizontal="center" vertical="center" wrapText="1"/>
    </xf>
    <xf numFmtId="0" fontId="3" fillId="5" borderId="15" xfId="0" applyFont="1" applyFill="1" applyBorder="1" applyAlignment="1" applyProtection="1">
      <alignment horizontal="center" vertical="center" wrapText="1"/>
    </xf>
    <xf numFmtId="0" fontId="3" fillId="5" borderId="18" xfId="0" applyFont="1" applyFill="1" applyBorder="1" applyAlignment="1" applyProtection="1">
      <alignment horizontal="center" vertical="center" wrapText="1"/>
    </xf>
    <xf numFmtId="0" fontId="3" fillId="5" borderId="21" xfId="0" applyFont="1" applyFill="1" applyBorder="1" applyAlignment="1" applyProtection="1">
      <alignment horizontal="center" vertical="center" wrapText="1"/>
    </xf>
    <xf numFmtId="0" fontId="3" fillId="5" borderId="17" xfId="0" applyFont="1" applyFill="1" applyBorder="1" applyAlignment="1" applyProtection="1">
      <alignment horizontal="center" vertical="center" wrapText="1"/>
    </xf>
    <xf numFmtId="0" fontId="3" fillId="12" borderId="49" xfId="0" applyFont="1" applyFill="1" applyBorder="1" applyAlignment="1" applyProtection="1">
      <alignment horizontal="center" vertical="center" wrapText="1"/>
    </xf>
    <xf numFmtId="0" fontId="3" fillId="12" borderId="37" xfId="0" applyFont="1" applyFill="1" applyBorder="1" applyAlignment="1" applyProtection="1">
      <alignment horizontal="center" vertical="center" wrapText="1"/>
    </xf>
    <xf numFmtId="0" fontId="3" fillId="7" borderId="52" xfId="0" applyFont="1" applyFill="1" applyBorder="1" applyAlignment="1" applyProtection="1">
      <alignment horizontal="center" vertical="center" wrapText="1"/>
    </xf>
    <xf numFmtId="0" fontId="3" fillId="7" borderId="19" xfId="0" applyFont="1" applyFill="1" applyBorder="1" applyAlignment="1" applyProtection="1">
      <alignment horizontal="center" vertical="center" wrapText="1"/>
    </xf>
    <xf numFmtId="0" fontId="3" fillId="7" borderId="38" xfId="0" applyFont="1" applyFill="1" applyBorder="1" applyAlignment="1" applyProtection="1">
      <alignment horizontal="center" vertical="center" wrapText="1"/>
    </xf>
    <xf numFmtId="0" fontId="3" fillId="7" borderId="20" xfId="0" applyFont="1" applyFill="1" applyBorder="1" applyAlignment="1" applyProtection="1">
      <alignment horizontal="center" vertical="center" wrapText="1"/>
    </xf>
    <xf numFmtId="0" fontId="3" fillId="7" borderId="40" xfId="0" applyFont="1" applyFill="1" applyBorder="1" applyAlignment="1" applyProtection="1">
      <alignment horizontal="center" vertical="center" wrapText="1"/>
    </xf>
    <xf numFmtId="0" fontId="3" fillId="7" borderId="21" xfId="0" applyFont="1" applyFill="1" applyBorder="1" applyAlignment="1" applyProtection="1">
      <alignment horizontal="center" vertical="center" wrapText="1"/>
    </xf>
    <xf numFmtId="0" fontId="7" fillId="15" borderId="22" xfId="0" applyFont="1" applyFill="1" applyBorder="1" applyAlignment="1" applyProtection="1">
      <alignment horizontal="center" vertical="center" wrapText="1"/>
    </xf>
    <xf numFmtId="0" fontId="7" fillId="15" borderId="23" xfId="0" applyFont="1" applyFill="1" applyBorder="1" applyAlignment="1" applyProtection="1">
      <alignment horizontal="center" vertical="center" wrapText="1"/>
    </xf>
    <xf numFmtId="0" fontId="7" fillId="15" borderId="33" xfId="0" applyFont="1" applyFill="1" applyBorder="1" applyAlignment="1" applyProtection="1">
      <alignment horizontal="center" vertical="center" wrapText="1"/>
    </xf>
    <xf numFmtId="0" fontId="3" fillId="16" borderId="38" xfId="0" applyFont="1" applyFill="1" applyBorder="1" applyAlignment="1" applyProtection="1">
      <alignment horizontal="center" vertical="center" wrapText="1"/>
    </xf>
    <xf numFmtId="0" fontId="3" fillId="16" borderId="53" xfId="0" applyFont="1" applyFill="1" applyBorder="1" applyAlignment="1" applyProtection="1">
      <alignment horizontal="center" vertical="center" wrapText="1"/>
    </xf>
    <xf numFmtId="0" fontId="15" fillId="0" borderId="6" xfId="0" applyFont="1" applyBorder="1" applyAlignment="1" applyProtection="1">
      <alignment horizontal="center" vertical="center"/>
    </xf>
    <xf numFmtId="15" fontId="15" fillId="0" borderId="3" xfId="0" applyNumberFormat="1" applyFont="1" applyBorder="1" applyAlignment="1" applyProtection="1">
      <alignment horizontal="center" vertical="center" wrapText="1"/>
    </xf>
    <xf numFmtId="0" fontId="15" fillId="0" borderId="3" xfId="0" applyFont="1" applyBorder="1" applyAlignment="1" applyProtection="1">
      <alignment horizontal="center" vertical="center" wrapText="1"/>
    </xf>
    <xf numFmtId="15" fontId="15" fillId="0" borderId="3" xfId="0" applyNumberFormat="1" applyFont="1" applyBorder="1" applyAlignment="1" applyProtection="1">
      <alignment horizontal="center" vertical="center"/>
    </xf>
    <xf numFmtId="0" fontId="15" fillId="0" borderId="3" xfId="0" applyFont="1" applyBorder="1" applyAlignment="1" applyProtection="1">
      <alignment horizontal="center" vertical="center"/>
    </xf>
    <xf numFmtId="0" fontId="15" fillId="0" borderId="34" xfId="0" applyFont="1" applyBorder="1" applyAlignment="1" applyProtection="1">
      <alignment horizontal="justify" vertical="center" wrapText="1"/>
    </xf>
    <xf numFmtId="0" fontId="15" fillId="0" borderId="6" xfId="0" applyFont="1" applyBorder="1" applyAlignment="1" applyProtection="1">
      <alignment horizontal="justify" vertical="center" wrapText="1"/>
    </xf>
    <xf numFmtId="0" fontId="15" fillId="0" borderId="3" xfId="0" applyFont="1" applyBorder="1" applyAlignment="1" applyProtection="1">
      <alignment horizontal="justify" vertical="center" wrapText="1"/>
    </xf>
    <xf numFmtId="0" fontId="15" fillId="0" borderId="3" xfId="0" applyFont="1" applyFill="1" applyBorder="1" applyAlignment="1" applyProtection="1">
      <alignment horizontal="center" vertical="center" wrapText="1"/>
    </xf>
    <xf numFmtId="164" fontId="15" fillId="0" borderId="3" xfId="1" applyNumberFormat="1" applyFont="1" applyFill="1" applyBorder="1" applyAlignment="1" applyProtection="1">
      <alignment horizontal="center" vertical="center" wrapText="1"/>
    </xf>
    <xf numFmtId="165" fontId="16" fillId="0" borderId="3" xfId="0" applyNumberFormat="1" applyFont="1" applyFill="1" applyBorder="1" applyAlignment="1" applyProtection="1">
      <alignment horizontal="center" vertical="center" wrapText="1"/>
    </xf>
    <xf numFmtId="0" fontId="15" fillId="0" borderId="34" xfId="0" applyFont="1" applyBorder="1" applyAlignment="1" applyProtection="1">
      <alignment horizontal="center" vertical="center" wrapText="1"/>
    </xf>
    <xf numFmtId="15" fontId="15" fillId="0" borderId="6" xfId="0" applyNumberFormat="1" applyFont="1" applyFill="1" applyBorder="1" applyAlignment="1" applyProtection="1">
      <alignment horizontal="center" vertical="center" wrapText="1"/>
    </xf>
    <xf numFmtId="0" fontId="17" fillId="0" borderId="3" xfId="0" applyFont="1" applyFill="1" applyBorder="1" applyAlignment="1" applyProtection="1">
      <alignment horizontal="justify" vertical="center" wrapText="1"/>
    </xf>
    <xf numFmtId="164" fontId="15" fillId="0" borderId="3" xfId="1" applyNumberFormat="1"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15" fontId="15" fillId="0" borderId="3" xfId="0" applyNumberFormat="1" applyFont="1" applyFill="1" applyBorder="1" applyAlignment="1" applyProtection="1">
      <alignment horizontal="center" vertical="center"/>
    </xf>
    <xf numFmtId="0" fontId="15" fillId="0" borderId="3" xfId="0" applyFont="1" applyFill="1" applyBorder="1" applyAlignment="1" applyProtection="1">
      <alignment horizontal="justify" vertical="center" wrapText="1"/>
    </xf>
    <xf numFmtId="0" fontId="18" fillId="0" borderId="36" xfId="0" applyFont="1" applyFill="1" applyBorder="1" applyAlignment="1" applyProtection="1">
      <alignment horizontal="justify" vertical="center" wrapText="1"/>
      <protection hidden="1"/>
    </xf>
    <xf numFmtId="0" fontId="20" fillId="0" borderId="3" xfId="0" applyFont="1" applyBorder="1" applyAlignment="1">
      <alignment horizontal="center" vertical="center"/>
    </xf>
    <xf numFmtId="0" fontId="18" fillId="0" borderId="50" xfId="0" applyFont="1" applyFill="1" applyBorder="1" applyAlignment="1">
      <alignment horizontal="justify" vertical="center" wrapText="1"/>
    </xf>
    <xf numFmtId="0" fontId="15" fillId="0" borderId="50" xfId="0" applyFont="1" applyBorder="1" applyAlignment="1">
      <alignment horizontal="justify" vertical="center" wrapText="1"/>
    </xf>
    <xf numFmtId="0" fontId="20" fillId="0" borderId="0" xfId="0" applyFont="1" applyAlignment="1">
      <alignment horizontal="justify" vertical="center" wrapText="1"/>
    </xf>
    <xf numFmtId="0" fontId="15" fillId="0" borderId="45" xfId="0" applyFont="1" applyBorder="1" applyAlignment="1" applyProtection="1">
      <alignment horizontal="center" vertical="center"/>
    </xf>
    <xf numFmtId="0" fontId="15" fillId="0" borderId="44" xfId="0" applyFont="1" applyBorder="1" applyAlignment="1" applyProtection="1">
      <alignment horizontal="justify" vertical="center" wrapText="1"/>
    </xf>
    <xf numFmtId="0" fontId="15" fillId="0" borderId="45" xfId="0" applyFont="1" applyBorder="1" applyAlignment="1" applyProtection="1">
      <alignment horizontal="justify" vertical="center" wrapText="1"/>
    </xf>
    <xf numFmtId="0" fontId="15" fillId="0" borderId="45" xfId="0" applyFont="1" applyBorder="1" applyAlignment="1" applyProtection="1">
      <alignment horizontal="center" vertical="center" wrapText="1"/>
    </xf>
    <xf numFmtId="165" fontId="16" fillId="0" borderId="45" xfId="0" applyNumberFormat="1" applyFont="1" applyFill="1" applyBorder="1" applyAlignment="1" applyProtection="1">
      <alignment horizontal="center" vertical="center" wrapText="1"/>
    </xf>
    <xf numFmtId="15" fontId="15" fillId="0" borderId="11" xfId="0" applyNumberFormat="1" applyFont="1" applyBorder="1" applyAlignment="1" applyProtection="1">
      <alignment horizontal="center" vertical="center" wrapText="1"/>
    </xf>
    <xf numFmtId="0" fontId="15" fillId="0" borderId="3" xfId="0" applyFont="1" applyBorder="1" applyAlignment="1" applyProtection="1">
      <alignment horizontal="center" vertical="center"/>
      <protection locked="0"/>
    </xf>
    <xf numFmtId="0" fontId="15" fillId="0" borderId="28" xfId="0" applyFont="1" applyBorder="1" applyAlignment="1" applyProtection="1">
      <alignment horizontal="justify" vertical="center" wrapText="1"/>
    </xf>
    <xf numFmtId="0" fontId="15" fillId="0" borderId="31" xfId="0" applyFont="1" applyBorder="1" applyAlignment="1" applyProtection="1">
      <alignment horizontal="justify" vertical="center"/>
      <protection locked="0"/>
    </xf>
    <xf numFmtId="0" fontId="18" fillId="0" borderId="3" xfId="0" applyFont="1" applyBorder="1" applyAlignment="1" applyProtection="1">
      <alignment horizontal="justify" vertical="center" wrapText="1"/>
      <protection locked="0"/>
    </xf>
    <xf numFmtId="0" fontId="15" fillId="0" borderId="46" xfId="0" applyFont="1" applyBorder="1" applyAlignment="1" applyProtection="1">
      <alignment horizontal="center" vertical="center"/>
    </xf>
    <xf numFmtId="0" fontId="15" fillId="0" borderId="11" xfId="0" applyFont="1" applyBorder="1" applyAlignment="1" applyProtection="1">
      <alignment horizontal="center" vertical="center" wrapText="1"/>
      <protection locked="0"/>
    </xf>
    <xf numFmtId="164" fontId="15" fillId="0" borderId="11" xfId="1" applyNumberFormat="1" applyFont="1" applyFill="1" applyBorder="1" applyAlignment="1" applyProtection="1">
      <alignment horizontal="center" vertical="center" wrapText="1"/>
    </xf>
    <xf numFmtId="0" fontId="15" fillId="14" borderId="3" xfId="0" applyFont="1" applyFill="1" applyBorder="1" applyAlignment="1" applyProtection="1">
      <alignment horizontal="center" vertical="center"/>
    </xf>
    <xf numFmtId="0" fontId="20" fillId="0" borderId="3" xfId="0" applyFont="1" applyBorder="1" applyAlignment="1">
      <alignment horizontal="justify" vertical="center"/>
    </xf>
    <xf numFmtId="0" fontId="20" fillId="0" borderId="54" xfId="0" applyFont="1" applyBorder="1" applyAlignment="1">
      <alignment horizontal="justify" vertical="center" wrapText="1"/>
    </xf>
    <xf numFmtId="0" fontId="15" fillId="0" borderId="3" xfId="0" applyFont="1" applyBorder="1" applyAlignment="1" applyProtection="1">
      <alignment horizontal="justify" vertical="center" wrapText="1"/>
      <protection locked="0"/>
    </xf>
    <xf numFmtId="49" fontId="15" fillId="0" borderId="3" xfId="7" applyNumberFormat="1" applyFont="1" applyFill="1" applyBorder="1" applyAlignment="1" applyProtection="1">
      <alignment horizontal="center" vertical="center"/>
      <protection locked="0"/>
    </xf>
    <xf numFmtId="0" fontId="15" fillId="0" borderId="31" xfId="0" applyFont="1" applyBorder="1" applyAlignment="1" applyProtection="1">
      <alignment horizontal="justify" vertical="center" wrapText="1"/>
      <protection locked="0"/>
    </xf>
    <xf numFmtId="0" fontId="15" fillId="0" borderId="3" xfId="0" applyFont="1" applyBorder="1" applyAlignment="1" applyProtection="1">
      <alignment horizontal="justify" vertical="center"/>
      <protection locked="0"/>
    </xf>
    <xf numFmtId="0" fontId="15" fillId="0" borderId="46" xfId="0" applyFont="1" applyBorder="1" applyAlignment="1" applyProtection="1">
      <alignment horizontal="center" vertical="center" wrapText="1"/>
    </xf>
    <xf numFmtId="0" fontId="15" fillId="0" borderId="50" xfId="0" applyFont="1" applyFill="1" applyBorder="1" applyAlignment="1">
      <alignment horizontal="justify" vertical="center" wrapText="1"/>
    </xf>
    <xf numFmtId="0" fontId="15" fillId="0" borderId="28" xfId="0" applyFont="1" applyBorder="1" applyAlignment="1" applyProtection="1">
      <alignment horizontal="center" vertical="center" wrapText="1"/>
    </xf>
    <xf numFmtId="0" fontId="20" fillId="0" borderId="55" xfId="0" applyFont="1" applyBorder="1" applyAlignment="1">
      <alignment horizontal="justify" vertical="center" wrapText="1"/>
    </xf>
    <xf numFmtId="0" fontId="15" fillId="0" borderId="0" xfId="0" applyFont="1" applyAlignment="1" applyProtection="1">
      <alignment horizontal="center" vertical="center" wrapText="1"/>
    </xf>
    <xf numFmtId="0" fontId="20" fillId="0" borderId="3" xfId="0" applyFont="1" applyBorder="1" applyAlignment="1">
      <alignment horizontal="justify" vertical="center" wrapText="1"/>
    </xf>
    <xf numFmtId="0" fontId="15" fillId="0" borderId="7" xfId="0" applyFont="1" applyBorder="1" applyAlignment="1" applyProtection="1">
      <alignment horizontal="center" vertical="center"/>
    </xf>
    <xf numFmtId="15" fontId="15" fillId="0" borderId="8" xfId="0" applyNumberFormat="1" applyFont="1" applyBorder="1" applyAlignment="1" applyProtection="1">
      <alignment horizontal="center" vertical="center" wrapText="1"/>
    </xf>
    <xf numFmtId="0" fontId="15" fillId="0" borderId="8" xfId="0" applyFont="1" applyBorder="1" applyAlignment="1" applyProtection="1">
      <alignment horizontal="center" vertical="center" wrapText="1"/>
    </xf>
    <xf numFmtId="15" fontId="15" fillId="0" borderId="13" xfId="0" applyNumberFormat="1" applyFont="1" applyBorder="1" applyAlignment="1" applyProtection="1">
      <alignment horizontal="center" vertical="center" wrapText="1"/>
    </xf>
    <xf numFmtId="0" fontId="15" fillId="0" borderId="8" xfId="0" applyFont="1" applyBorder="1" applyAlignment="1" applyProtection="1">
      <alignment horizontal="center" vertical="center"/>
      <protection locked="0"/>
    </xf>
    <xf numFmtId="0" fontId="15" fillId="0" borderId="29" xfId="0" applyFont="1" applyBorder="1" applyAlignment="1" applyProtection="1">
      <alignment horizontal="justify" vertical="center" wrapText="1"/>
    </xf>
    <xf numFmtId="0" fontId="15" fillId="0" borderId="32" xfId="0" applyFont="1" applyBorder="1" applyAlignment="1" applyProtection="1">
      <alignment horizontal="justify" vertical="center" wrapText="1"/>
      <protection locked="0"/>
    </xf>
    <xf numFmtId="0" fontId="15" fillId="0" borderId="8" xfId="0" applyFont="1" applyBorder="1" applyAlignment="1" applyProtection="1">
      <alignment horizontal="justify" vertical="center" wrapText="1"/>
      <protection locked="0"/>
    </xf>
    <xf numFmtId="0" fontId="15" fillId="0" borderId="47" xfId="0" applyFont="1" applyBorder="1" applyAlignment="1" applyProtection="1">
      <alignment horizontal="center" vertical="center"/>
    </xf>
    <xf numFmtId="0" fontId="15" fillId="0" borderId="8" xfId="0" applyFont="1" applyFill="1" applyBorder="1" applyAlignment="1" applyProtection="1">
      <alignment horizontal="center" vertical="center" wrapText="1"/>
    </xf>
    <xf numFmtId="0" fontId="15" fillId="0" borderId="13" xfId="0" applyFont="1" applyBorder="1" applyAlignment="1" applyProtection="1">
      <alignment horizontal="center" vertical="center"/>
      <protection locked="0"/>
    </xf>
    <xf numFmtId="164" fontId="15" fillId="0" borderId="13" xfId="1" applyNumberFormat="1" applyFont="1" applyFill="1" applyBorder="1" applyAlignment="1" applyProtection="1">
      <alignment horizontal="center" vertical="center" wrapText="1"/>
    </xf>
    <xf numFmtId="165" fontId="16" fillId="0" borderId="8" xfId="0" applyNumberFormat="1" applyFont="1" applyFill="1" applyBorder="1" applyAlignment="1" applyProtection="1">
      <alignment horizontal="center" vertical="center" wrapText="1"/>
    </xf>
    <xf numFmtId="0" fontId="15" fillId="0" borderId="47" xfId="0" applyFont="1" applyBorder="1" applyAlignment="1" applyProtection="1">
      <alignment horizontal="center" vertical="center" wrapText="1"/>
    </xf>
    <xf numFmtId="0" fontId="15" fillId="0" borderId="29" xfId="0" applyFont="1" applyBorder="1" applyAlignment="1" applyProtection="1">
      <alignment horizontal="center" vertical="center" wrapText="1"/>
    </xf>
    <xf numFmtId="0" fontId="15" fillId="0" borderId="35" xfId="0" applyFont="1" applyBorder="1" applyAlignment="1" applyProtection="1">
      <alignment horizontal="center" vertical="center"/>
    </xf>
    <xf numFmtId="15" fontId="15" fillId="0" borderId="36" xfId="0" applyNumberFormat="1" applyFont="1" applyBorder="1" applyAlignment="1" applyProtection="1">
      <alignment horizontal="center" vertical="center" wrapText="1"/>
    </xf>
    <xf numFmtId="0" fontId="15" fillId="0" borderId="36" xfId="0" applyFont="1" applyBorder="1" applyAlignment="1" applyProtection="1">
      <alignment horizontal="center" vertical="center" wrapText="1"/>
    </xf>
    <xf numFmtId="15" fontId="15" fillId="0" borderId="36" xfId="0" applyNumberFormat="1" applyFont="1" applyBorder="1" applyAlignment="1" applyProtection="1">
      <alignment horizontal="center" vertical="center"/>
    </xf>
    <xf numFmtId="0" fontId="15" fillId="0" borderId="36" xfId="0" applyFont="1" applyBorder="1" applyAlignment="1" applyProtection="1">
      <alignment horizontal="center" vertical="center"/>
    </xf>
    <xf numFmtId="0" fontId="15" fillId="0" borderId="37" xfId="0" applyFont="1" applyBorder="1" applyAlignment="1" applyProtection="1">
      <alignment horizontal="justify" vertical="center" wrapText="1"/>
    </xf>
    <xf numFmtId="0" fontId="15" fillId="0" borderId="35" xfId="0" applyFont="1" applyBorder="1" applyAlignment="1" applyProtection="1">
      <alignment horizontal="justify" vertical="center" wrapText="1"/>
    </xf>
    <xf numFmtId="0" fontId="15" fillId="0" borderId="36" xfId="0" applyFont="1" applyBorder="1" applyAlignment="1" applyProtection="1">
      <alignment horizontal="justify" vertical="center" wrapText="1"/>
    </xf>
    <xf numFmtId="0" fontId="15" fillId="0" borderId="36" xfId="0" applyFont="1" applyFill="1" applyBorder="1" applyAlignment="1" applyProtection="1">
      <alignment horizontal="center" vertical="center" wrapText="1"/>
    </xf>
    <xf numFmtId="164" fontId="15" fillId="0" borderId="36" xfId="1" applyNumberFormat="1" applyFont="1" applyFill="1" applyBorder="1" applyAlignment="1" applyProtection="1">
      <alignment horizontal="center" vertical="center" wrapText="1"/>
    </xf>
    <xf numFmtId="165" fontId="16" fillId="0" borderId="36" xfId="0" applyNumberFormat="1" applyFont="1" applyFill="1" applyBorder="1" applyAlignment="1" applyProtection="1">
      <alignment horizontal="center" vertical="center" wrapText="1"/>
    </xf>
    <xf numFmtId="0" fontId="15" fillId="0" borderId="37" xfId="0" applyFont="1" applyBorder="1" applyAlignment="1" applyProtection="1">
      <alignment horizontal="center" vertical="center" wrapText="1"/>
    </xf>
    <xf numFmtId="15" fontId="15" fillId="0" borderId="35" xfId="0" applyNumberFormat="1" applyFont="1" applyFill="1" applyBorder="1" applyAlignment="1" applyProtection="1">
      <alignment horizontal="center" vertical="center" wrapText="1"/>
    </xf>
    <xf numFmtId="0" fontId="17" fillId="0" borderId="36" xfId="0" applyFont="1" applyFill="1" applyBorder="1" applyAlignment="1" applyProtection="1">
      <alignment horizontal="justify" vertical="center" wrapText="1"/>
    </xf>
    <xf numFmtId="164" fontId="15" fillId="0" borderId="36" xfId="1" applyNumberFormat="1" applyFont="1" applyFill="1" applyBorder="1" applyAlignment="1" applyProtection="1">
      <alignment horizontal="center" vertical="center"/>
    </xf>
    <xf numFmtId="0" fontId="4" fillId="0" borderId="36" xfId="0" applyFont="1" applyFill="1" applyBorder="1" applyAlignment="1" applyProtection="1">
      <alignment horizontal="center" vertical="center"/>
    </xf>
    <xf numFmtId="0" fontId="15" fillId="0" borderId="36" xfId="0" applyFont="1" applyFill="1" applyBorder="1" applyAlignment="1" applyProtection="1">
      <alignment horizontal="center" vertical="center"/>
    </xf>
    <xf numFmtId="0" fontId="15" fillId="0" borderId="56" xfId="0" applyFont="1" applyBorder="1" applyAlignment="1" applyProtection="1">
      <alignment horizontal="center" vertical="center"/>
    </xf>
    <xf numFmtId="15" fontId="15" fillId="0" borderId="36" xfId="0" applyNumberFormat="1" applyFont="1" applyFill="1" applyBorder="1" applyAlignment="1" applyProtection="1">
      <alignment horizontal="center" vertical="center"/>
    </xf>
    <xf numFmtId="0" fontId="15" fillId="0" borderId="36" xfId="0" applyFont="1" applyFill="1" applyBorder="1" applyAlignment="1" applyProtection="1">
      <alignment horizontal="justify" vertical="center" wrapText="1"/>
    </xf>
    <xf numFmtId="0" fontId="20" fillId="0" borderId="36" xfId="0" applyFont="1" applyBorder="1" applyAlignment="1">
      <alignment horizontal="center" vertical="center"/>
    </xf>
    <xf numFmtId="0" fontId="15" fillId="2" borderId="57" xfId="0" applyFont="1" applyFill="1" applyBorder="1" applyAlignment="1" applyProtection="1">
      <alignment horizontal="center" vertical="center" wrapText="1"/>
    </xf>
    <xf numFmtId="0" fontId="15" fillId="2" borderId="58" xfId="0" applyFont="1" applyFill="1" applyBorder="1" applyAlignment="1" applyProtection="1">
      <alignment horizontal="center" vertical="center" wrapText="1"/>
    </xf>
    <xf numFmtId="0" fontId="15" fillId="2" borderId="59" xfId="0" applyFont="1" applyFill="1" applyBorder="1" applyAlignment="1" applyProtection="1">
      <alignment horizontal="center" vertical="center" wrapText="1"/>
    </xf>
    <xf numFmtId="0" fontId="15" fillId="4" borderId="57" xfId="0" applyFont="1" applyFill="1" applyBorder="1" applyAlignment="1" applyProtection="1">
      <alignment horizontal="center" vertical="center" wrapText="1"/>
    </xf>
    <xf numFmtId="0" fontId="15" fillId="4" borderId="58" xfId="0" applyFont="1" applyFill="1" applyBorder="1" applyAlignment="1" applyProtection="1">
      <alignment horizontal="center" vertical="center" wrapText="1"/>
    </xf>
    <xf numFmtId="0" fontId="15" fillId="4" borderId="59" xfId="0" applyFont="1" applyFill="1" applyBorder="1" applyAlignment="1" applyProtection="1">
      <alignment horizontal="center" vertical="center" wrapText="1"/>
    </xf>
    <xf numFmtId="0" fontId="15" fillId="13" borderId="47" xfId="0" applyFont="1" applyFill="1" applyBorder="1" applyAlignment="1" applyProtection="1">
      <alignment horizontal="center" vertical="center" wrapText="1"/>
    </xf>
    <xf numFmtId="0" fontId="15" fillId="13" borderId="8" xfId="0" applyFont="1" applyFill="1" applyBorder="1" applyAlignment="1" applyProtection="1">
      <alignment horizontal="center" vertical="center" wrapText="1"/>
    </xf>
    <xf numFmtId="164" fontId="15" fillId="13" borderId="8" xfId="1" applyNumberFormat="1" applyFont="1" applyFill="1" applyBorder="1" applyAlignment="1" applyProtection="1">
      <alignment horizontal="center" vertical="center" wrapText="1"/>
    </xf>
    <xf numFmtId="0" fontId="15" fillId="13" borderId="60" xfId="0" applyFont="1" applyFill="1" applyBorder="1" applyAlignment="1" applyProtection="1">
      <alignment horizontal="center" vertical="center" wrapText="1"/>
    </xf>
    <xf numFmtId="0" fontId="4" fillId="17" borderId="58" xfId="0" applyFont="1" applyFill="1" applyBorder="1" applyAlignment="1" applyProtection="1">
      <alignment horizontal="center" vertical="center" wrapText="1"/>
    </xf>
    <xf numFmtId="164" fontId="4" fillId="17" borderId="58" xfId="1" applyNumberFormat="1" applyFont="1" applyFill="1" applyBorder="1" applyAlignment="1" applyProtection="1">
      <alignment horizontal="center" vertical="center" wrapText="1"/>
    </xf>
    <xf numFmtId="0" fontId="3" fillId="16" borderId="61" xfId="0" applyFont="1" applyFill="1" applyBorder="1" applyAlignment="1" applyProtection="1">
      <alignment horizontal="center" vertical="center" wrapText="1"/>
    </xf>
    <xf numFmtId="0" fontId="4" fillId="6" borderId="57" xfId="0" applyFont="1" applyFill="1" applyBorder="1" applyAlignment="1" applyProtection="1">
      <alignment horizontal="center" vertical="center" wrapText="1"/>
    </xf>
    <xf numFmtId="0" fontId="4" fillId="6" borderId="58" xfId="0" applyFont="1" applyFill="1" applyBorder="1" applyAlignment="1" applyProtection="1">
      <alignment horizontal="center" vertical="center" wrapText="1"/>
    </xf>
    <xf numFmtId="0" fontId="4" fillId="6" borderId="59" xfId="0" applyFont="1" applyFill="1" applyBorder="1" applyAlignment="1" applyProtection="1">
      <alignment horizontal="center" vertical="center" wrapText="1"/>
    </xf>
  </cellXfs>
  <cellStyles count="8">
    <cellStyle name="Millares [0]" xfId="7" builtinId="6"/>
    <cellStyle name="Normal" xfId="0" builtinId="0"/>
    <cellStyle name="Normal 2" xfId="2"/>
    <cellStyle name="Normal 2 2" xfId="3"/>
    <cellStyle name="Normal 3" xfId="5"/>
    <cellStyle name="Normal 5" xfId="4"/>
    <cellStyle name="Porcentaje" xfId="1" builtinId="5"/>
    <cellStyle name="Porcentual 10" xfId="6"/>
  </cellStyles>
  <dxfs count="163">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theme="6" tint="-0.499984740745262"/>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strike val="0"/>
        <color auto="1"/>
      </font>
      <fill>
        <patternFill>
          <bgColor rgb="FFFFC000"/>
        </patternFill>
      </fill>
    </dxf>
    <dxf>
      <font>
        <b/>
        <i val="0"/>
        <strike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theme="6" tint="-0.24994659260841701"/>
        </patternFill>
      </fill>
    </dxf>
    <dxf>
      <font>
        <b/>
        <i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color theme="0"/>
      </font>
      <fill>
        <patternFill>
          <bgColor rgb="FFFF33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s>
  <tableStyles count="0" defaultTableStyle="TableStyleMedium9" defaultPivotStyle="PivotStyleLight16"/>
  <colors>
    <mruColors>
      <color rgb="FFFF3300"/>
      <color rgb="FFCCC3DB"/>
      <color rgb="FF003300"/>
      <color rgb="FF00A29E"/>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384810</xdr:colOff>
      <xdr:row>0</xdr:row>
      <xdr:rowOff>53340</xdr:rowOff>
    </xdr:from>
    <xdr:to>
      <xdr:col>2</xdr:col>
      <xdr:colOff>337185</xdr:colOff>
      <xdr:row>3</xdr:row>
      <xdr:rowOff>186690</xdr:rowOff>
    </xdr:to>
    <xdr:pic>
      <xdr:nvPicPr>
        <xdr:cNvPr id="4" name="Imagen 3"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 y="53340"/>
          <a:ext cx="1567815" cy="933450"/>
        </a:xfrm>
        <a:prstGeom prst="rect">
          <a:avLst/>
        </a:prstGeom>
        <a:noFill/>
        <a:ln>
          <a:noFill/>
        </a:ln>
      </xdr:spPr>
    </xdr:pic>
    <xdr:clientData/>
  </xdr:twoCellAnchor>
  <xdr:twoCellAnchor editAs="oneCell">
    <xdr:from>
      <xdr:col>37</xdr:col>
      <xdr:colOff>148167</xdr:colOff>
      <xdr:row>0</xdr:row>
      <xdr:rowOff>106681</xdr:rowOff>
    </xdr:from>
    <xdr:to>
      <xdr:col>37</xdr:col>
      <xdr:colOff>1131243</xdr:colOff>
      <xdr:row>3</xdr:row>
      <xdr:rowOff>155787</xdr:rowOff>
    </xdr:to>
    <xdr:pic>
      <xdr:nvPicPr>
        <xdr:cNvPr id="5" name="4 Imagen" descr="C:\Users\john.garcia\Desktop\2020-01-08.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038587" y="106681"/>
          <a:ext cx="983076" cy="8492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canalcapital.gov.co/Users/cgarzon/Documents/UAECOBB1/Auditor&#237;as%202013/Plan%20de%20mejoramiento/Plan%20mejoramiento-011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M"/>
      <sheetName val="formulas"/>
      <sheetName val="cerradas"/>
    </sheetNames>
    <sheetDataSet>
      <sheetData sheetId="0">
        <row r="3">
          <cell r="B3" t="str">
            <v>Acto inseguro</v>
          </cell>
        </row>
        <row r="4">
          <cell r="B4" t="str">
            <v>Análisis de indicadores</v>
          </cell>
        </row>
        <row r="5">
          <cell r="B5" t="str">
            <v>Auditoria Externa</v>
          </cell>
        </row>
        <row r="6">
          <cell r="B6" t="str">
            <v>Auditoría interna</v>
          </cell>
        </row>
        <row r="7">
          <cell r="B7" t="str">
            <v>Encuestas de satisfacción del cliente</v>
          </cell>
        </row>
        <row r="8">
          <cell r="B8" t="str">
            <v>Incidente de trabajo</v>
          </cell>
        </row>
        <row r="9">
          <cell r="B9" t="str">
            <v>Informe de Inspecciones planeadas</v>
          </cell>
        </row>
        <row r="10">
          <cell r="B10" t="str">
            <v>Informe del producto y/o servicio no conforme</v>
          </cell>
        </row>
        <row r="11">
          <cell r="B11" t="str">
            <v>Mapa de Riesgos</v>
          </cell>
        </row>
        <row r="12">
          <cell r="B12" t="str">
            <v>No conformidades reportadas por los responsables de la prestación del servicio</v>
          </cell>
        </row>
        <row r="13">
          <cell r="B13" t="str">
            <v>Prestación de servicios o procesos</v>
          </cell>
        </row>
        <row r="14">
          <cell r="B14" t="str">
            <v>Quejas, reclamos o sugerencias</v>
          </cell>
        </row>
        <row r="15">
          <cell r="B15" t="str">
            <v>Resultados de auto evaluaciones</v>
          </cell>
        </row>
        <row r="16">
          <cell r="B16" t="str">
            <v>Revisiones de la dirección</v>
          </cell>
        </row>
        <row r="17">
          <cell r="B17" t="str">
            <v>Casos de estudio</v>
          </cell>
        </row>
        <row r="18">
          <cell r="B18" t="str">
            <v>Evaluación de servicios</v>
          </cell>
        </row>
        <row r="19">
          <cell r="B19" t="str">
            <v>Plan de Acción</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tabSelected="1" zoomScaleNormal="100" workbookViewId="0">
      <selection activeCell="C9" sqref="C9"/>
    </sheetView>
  </sheetViews>
  <sheetFormatPr baseColWidth="10" defaultColWidth="11.44140625" defaultRowHeight="13.8" x14ac:dyDescent="0.3"/>
  <cols>
    <col min="1" max="1" width="10.88671875" style="16" customWidth="1"/>
    <col min="2" max="3" width="12.6640625" style="16" customWidth="1"/>
    <col min="4" max="4" width="22.33203125" style="16" customWidth="1"/>
    <col min="5" max="5" width="13.44140625" style="16" customWidth="1"/>
    <col min="6" max="6" width="14.88671875" style="19" customWidth="1"/>
    <col min="7" max="7" width="37.5546875" style="16" customWidth="1"/>
    <col min="8" max="8" width="31.6640625" style="16" customWidth="1"/>
    <col min="9" max="9" width="35.6640625" style="16" customWidth="1"/>
    <col min="10" max="10" width="13.109375" style="16" customWidth="1"/>
    <col min="11" max="11" width="13.6640625" style="16" customWidth="1"/>
    <col min="12" max="12" width="19.44140625" style="16" customWidth="1"/>
    <col min="13" max="13" width="17.88671875" style="18" customWidth="1"/>
    <col min="14" max="14" width="15" style="16" customWidth="1"/>
    <col min="15" max="15" width="13" style="16" customWidth="1"/>
    <col min="16" max="16" width="12.33203125" style="16" customWidth="1"/>
    <col min="17" max="19" width="18.6640625" style="16" customWidth="1"/>
    <col min="20" max="20" width="16.6640625" style="16" customWidth="1"/>
    <col min="21" max="21" width="75.6640625" style="16" customWidth="1"/>
    <col min="22" max="22" width="16.6640625" style="21" customWidth="1"/>
    <col min="23" max="26" width="16.6640625" style="16" customWidth="1"/>
    <col min="27" max="27" width="40.6640625" style="16" customWidth="1"/>
    <col min="28" max="28" width="16.6640625" style="16" customWidth="1"/>
    <col min="29" max="29" width="16.6640625" style="21" customWidth="1"/>
    <col min="30" max="31" width="11.44140625" style="16" hidden="1" customWidth="1"/>
    <col min="32" max="32" width="16.6640625" style="16" customWidth="1"/>
    <col min="33" max="33" width="76.6640625" style="16" customWidth="1"/>
    <col min="34" max="34" width="16.6640625" style="16" customWidth="1"/>
    <col min="35" max="35" width="18.6640625" style="16" customWidth="1"/>
    <col min="36" max="36" width="22.33203125" style="16" customWidth="1"/>
    <col min="37" max="37" width="18.33203125" style="16" customWidth="1"/>
    <col min="38" max="38" width="18.6640625" style="16" customWidth="1"/>
    <col min="39" max="39" width="40.5546875" style="16" customWidth="1"/>
    <col min="40" max="16384" width="11.44140625" style="16"/>
  </cols>
  <sheetData>
    <row r="1" spans="1:38" ht="21" customHeight="1" x14ac:dyDescent="0.3">
      <c r="A1" s="31"/>
      <c r="B1" s="32"/>
      <c r="C1" s="33"/>
      <c r="D1" s="68" t="s">
        <v>275</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70"/>
      <c r="AI1" s="43" t="s">
        <v>65</v>
      </c>
      <c r="AJ1" s="44"/>
      <c r="AK1" s="45"/>
      <c r="AL1" s="40"/>
    </row>
    <row r="2" spans="1:38" ht="21" customHeight="1" x14ac:dyDescent="0.3">
      <c r="A2" s="34"/>
      <c r="B2" s="35"/>
      <c r="C2" s="36"/>
      <c r="D2" s="71"/>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3"/>
      <c r="AI2" s="57" t="s">
        <v>256</v>
      </c>
      <c r="AJ2" s="58"/>
      <c r="AK2" s="59"/>
      <c r="AL2" s="41"/>
    </row>
    <row r="3" spans="1:38" ht="21" customHeight="1" x14ac:dyDescent="0.3">
      <c r="A3" s="34"/>
      <c r="B3" s="35"/>
      <c r="C3" s="36"/>
      <c r="D3" s="71"/>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3"/>
      <c r="AI3" s="57" t="s">
        <v>257</v>
      </c>
      <c r="AJ3" s="58"/>
      <c r="AK3" s="59"/>
      <c r="AL3" s="41"/>
    </row>
    <row r="4" spans="1:38" ht="21" customHeight="1" thickBot="1" x14ac:dyDescent="0.35">
      <c r="A4" s="37"/>
      <c r="B4" s="38"/>
      <c r="C4" s="39"/>
      <c r="D4" s="74"/>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60" t="s">
        <v>47</v>
      </c>
      <c r="AJ4" s="61"/>
      <c r="AK4" s="62"/>
      <c r="AL4" s="42"/>
    </row>
    <row r="5" spans="1:38" ht="6" customHeight="1" thickBot="1" x14ac:dyDescent="0.35">
      <c r="M5" s="17"/>
    </row>
    <row r="6" spans="1:38" s="18" customFormat="1" ht="22.5" customHeight="1" thickBot="1" x14ac:dyDescent="0.35">
      <c r="A6" s="28" t="s">
        <v>126</v>
      </c>
      <c r="B6" s="29"/>
      <c r="C6" s="29"/>
      <c r="D6" s="29"/>
      <c r="E6" s="29"/>
      <c r="F6" s="29"/>
      <c r="G6" s="30"/>
      <c r="H6" s="65" t="s">
        <v>7</v>
      </c>
      <c r="I6" s="66"/>
      <c r="J6" s="66"/>
      <c r="K6" s="66"/>
      <c r="L6" s="66"/>
      <c r="M6" s="66"/>
      <c r="N6" s="66"/>
      <c r="O6" s="66"/>
      <c r="P6" s="66"/>
      <c r="Q6" s="66"/>
      <c r="R6" s="66"/>
      <c r="S6" s="67"/>
      <c r="T6" s="63" t="s">
        <v>192</v>
      </c>
      <c r="U6" s="63"/>
      <c r="V6" s="63"/>
      <c r="W6" s="63"/>
      <c r="X6" s="63"/>
      <c r="Y6" s="64"/>
      <c r="Z6" s="97" t="s">
        <v>259</v>
      </c>
      <c r="AA6" s="98"/>
      <c r="AB6" s="98"/>
      <c r="AC6" s="98"/>
      <c r="AD6" s="98"/>
      <c r="AE6" s="98"/>
      <c r="AF6" s="98"/>
      <c r="AG6" s="98"/>
      <c r="AH6" s="99"/>
      <c r="AI6" s="77" t="s">
        <v>29</v>
      </c>
      <c r="AJ6" s="78"/>
      <c r="AK6" s="78"/>
      <c r="AL6" s="79"/>
    </row>
    <row r="7" spans="1:38" s="19" customFormat="1" ht="21" customHeight="1" x14ac:dyDescent="0.3">
      <c r="A7" s="46" t="s">
        <v>0</v>
      </c>
      <c r="B7" s="48" t="s">
        <v>1</v>
      </c>
      <c r="C7" s="48" t="s">
        <v>127</v>
      </c>
      <c r="D7" s="48" t="s">
        <v>2</v>
      </c>
      <c r="E7" s="48" t="s">
        <v>141</v>
      </c>
      <c r="F7" s="48" t="s">
        <v>3</v>
      </c>
      <c r="G7" s="26" t="s">
        <v>130</v>
      </c>
      <c r="H7" s="84" t="s">
        <v>133</v>
      </c>
      <c r="I7" s="56" t="s">
        <v>8</v>
      </c>
      <c r="J7" s="56"/>
      <c r="K7" s="80" t="s">
        <v>10</v>
      </c>
      <c r="L7" s="80" t="s">
        <v>12</v>
      </c>
      <c r="M7" s="86" t="s">
        <v>70</v>
      </c>
      <c r="N7" s="80" t="s">
        <v>20</v>
      </c>
      <c r="O7" s="80" t="s">
        <v>22</v>
      </c>
      <c r="P7" s="80" t="s">
        <v>21</v>
      </c>
      <c r="Q7" s="80" t="s">
        <v>11</v>
      </c>
      <c r="R7" s="80" t="s">
        <v>64</v>
      </c>
      <c r="S7" s="87" t="s">
        <v>69</v>
      </c>
      <c r="T7" s="52" t="s">
        <v>151</v>
      </c>
      <c r="U7" s="50" t="s">
        <v>159</v>
      </c>
      <c r="V7" s="54" t="s">
        <v>146</v>
      </c>
      <c r="W7" s="50" t="s">
        <v>150</v>
      </c>
      <c r="X7" s="50" t="s">
        <v>242</v>
      </c>
      <c r="Y7" s="89" t="s">
        <v>149</v>
      </c>
      <c r="Z7" s="82" t="s">
        <v>151</v>
      </c>
      <c r="AA7" s="82" t="s">
        <v>152</v>
      </c>
      <c r="AB7" s="82" t="s">
        <v>147</v>
      </c>
      <c r="AC7" s="82" t="s">
        <v>153</v>
      </c>
      <c r="AD7" s="100" t="s">
        <v>157</v>
      </c>
      <c r="AE7" s="100" t="s">
        <v>148</v>
      </c>
      <c r="AF7" s="82" t="s">
        <v>154</v>
      </c>
      <c r="AG7" s="82" t="s">
        <v>155</v>
      </c>
      <c r="AH7" s="82" t="s">
        <v>156</v>
      </c>
      <c r="AI7" s="91" t="s">
        <v>30</v>
      </c>
      <c r="AJ7" s="93" t="s">
        <v>124</v>
      </c>
      <c r="AK7" s="93" t="s">
        <v>134</v>
      </c>
      <c r="AL7" s="95" t="s">
        <v>135</v>
      </c>
    </row>
    <row r="8" spans="1:38" s="19" customFormat="1" ht="22.8" x14ac:dyDescent="0.3">
      <c r="A8" s="47"/>
      <c r="B8" s="49"/>
      <c r="C8" s="49"/>
      <c r="D8" s="49"/>
      <c r="E8" s="49"/>
      <c r="F8" s="49"/>
      <c r="G8" s="27"/>
      <c r="H8" s="85"/>
      <c r="I8" s="25" t="s">
        <v>38</v>
      </c>
      <c r="J8" s="25" t="s">
        <v>37</v>
      </c>
      <c r="K8" s="81"/>
      <c r="L8" s="81"/>
      <c r="M8" s="86"/>
      <c r="N8" s="81"/>
      <c r="O8" s="81"/>
      <c r="P8" s="81"/>
      <c r="Q8" s="81"/>
      <c r="R8" s="81"/>
      <c r="S8" s="88"/>
      <c r="T8" s="53"/>
      <c r="U8" s="51"/>
      <c r="V8" s="55"/>
      <c r="W8" s="51"/>
      <c r="X8" s="51"/>
      <c r="Y8" s="90"/>
      <c r="Z8" s="83"/>
      <c r="AA8" s="83"/>
      <c r="AB8" s="83"/>
      <c r="AC8" s="83"/>
      <c r="AD8" s="101"/>
      <c r="AE8" s="101"/>
      <c r="AF8" s="83"/>
      <c r="AG8" s="83"/>
      <c r="AH8" s="83"/>
      <c r="AI8" s="92"/>
      <c r="AJ8" s="94"/>
      <c r="AK8" s="94"/>
      <c r="AL8" s="96"/>
    </row>
    <row r="9" spans="1:38" s="24" customFormat="1" ht="46.2" thickBot="1" x14ac:dyDescent="0.35">
      <c r="A9" s="188" t="s">
        <v>23</v>
      </c>
      <c r="B9" s="189" t="s">
        <v>4</v>
      </c>
      <c r="C9" s="189" t="s">
        <v>5</v>
      </c>
      <c r="D9" s="189" t="s">
        <v>128</v>
      </c>
      <c r="E9" s="189" t="s">
        <v>4</v>
      </c>
      <c r="F9" s="189" t="s">
        <v>129</v>
      </c>
      <c r="G9" s="190" t="s">
        <v>131</v>
      </c>
      <c r="H9" s="191" t="s">
        <v>6</v>
      </c>
      <c r="I9" s="192" t="s">
        <v>132</v>
      </c>
      <c r="J9" s="192" t="s">
        <v>9</v>
      </c>
      <c r="K9" s="192" t="s">
        <v>5</v>
      </c>
      <c r="L9" s="192" t="s">
        <v>14</v>
      </c>
      <c r="M9" s="192" t="s">
        <v>71</v>
      </c>
      <c r="N9" s="192" t="s">
        <v>5</v>
      </c>
      <c r="O9" s="192" t="s">
        <v>4</v>
      </c>
      <c r="P9" s="192" t="s">
        <v>4</v>
      </c>
      <c r="Q9" s="192" t="s">
        <v>5</v>
      </c>
      <c r="R9" s="192" t="s">
        <v>13</v>
      </c>
      <c r="S9" s="193" t="s">
        <v>13</v>
      </c>
      <c r="T9" s="194" t="s">
        <v>4</v>
      </c>
      <c r="U9" s="195" t="s">
        <v>34</v>
      </c>
      <c r="V9" s="196" t="s">
        <v>33</v>
      </c>
      <c r="W9" s="195" t="s">
        <v>13</v>
      </c>
      <c r="X9" s="195" t="s">
        <v>13</v>
      </c>
      <c r="Y9" s="197" t="s">
        <v>255</v>
      </c>
      <c r="Z9" s="198" t="s">
        <v>4</v>
      </c>
      <c r="AA9" s="198" t="s">
        <v>31</v>
      </c>
      <c r="AB9" s="198" t="s">
        <v>32</v>
      </c>
      <c r="AC9" s="199" t="s">
        <v>33</v>
      </c>
      <c r="AD9" s="200"/>
      <c r="AE9" s="200"/>
      <c r="AF9" s="198" t="s">
        <v>13</v>
      </c>
      <c r="AG9" s="198" t="s">
        <v>34</v>
      </c>
      <c r="AH9" s="198" t="s">
        <v>260</v>
      </c>
      <c r="AI9" s="201" t="s">
        <v>35</v>
      </c>
      <c r="AJ9" s="202" t="s">
        <v>125</v>
      </c>
      <c r="AK9" s="202" t="s">
        <v>5</v>
      </c>
      <c r="AL9" s="203" t="s">
        <v>136</v>
      </c>
    </row>
    <row r="10" spans="1:38" s="24" customFormat="1" ht="71.400000000000006" x14ac:dyDescent="0.3">
      <c r="A10" s="167">
        <v>133</v>
      </c>
      <c r="B10" s="168">
        <v>43816</v>
      </c>
      <c r="C10" s="169" t="s">
        <v>15</v>
      </c>
      <c r="D10" s="169" t="s">
        <v>160</v>
      </c>
      <c r="E10" s="170">
        <f>B10</f>
        <v>43816</v>
      </c>
      <c r="F10" s="171" t="s">
        <v>165</v>
      </c>
      <c r="G10" s="172" t="s">
        <v>166</v>
      </c>
      <c r="H10" s="173" t="s">
        <v>167</v>
      </c>
      <c r="I10" s="174" t="s">
        <v>168</v>
      </c>
      <c r="J10" s="171">
        <v>11</v>
      </c>
      <c r="K10" s="175" t="s">
        <v>18</v>
      </c>
      <c r="L10" s="169" t="s">
        <v>169</v>
      </c>
      <c r="M10" s="171">
        <v>1</v>
      </c>
      <c r="N10" s="176">
        <v>1</v>
      </c>
      <c r="O10" s="177">
        <v>43831</v>
      </c>
      <c r="P10" s="177">
        <v>44182</v>
      </c>
      <c r="Q10" s="169" t="s">
        <v>59</v>
      </c>
      <c r="R10" s="169" t="s">
        <v>24</v>
      </c>
      <c r="S10" s="178" t="s">
        <v>109</v>
      </c>
      <c r="T10" s="179">
        <v>44196</v>
      </c>
      <c r="U10" s="180" t="s">
        <v>276</v>
      </c>
      <c r="V10" s="181">
        <v>0.64</v>
      </c>
      <c r="W10" s="182" t="s">
        <v>190</v>
      </c>
      <c r="X10" s="183"/>
      <c r="Y10" s="184" t="s">
        <v>191</v>
      </c>
      <c r="Z10" s="185">
        <v>44316</v>
      </c>
      <c r="AA10" s="186" t="s">
        <v>262</v>
      </c>
      <c r="AB10" s="175">
        <v>7</v>
      </c>
      <c r="AC10" s="176">
        <f>IF(AB10="","",IF(OR(J10=0,J10="",Z10=""),"",AB10/J10))</f>
        <v>0.63636363636363635</v>
      </c>
      <c r="AD10" s="183" t="b">
        <f>IF(AB10="","",IF(Z10&lt;P10,IF(AC10=0%,"SIN INICIAR",IF(AC10=100%,"TERMINADA",IF(AC10&gt;0%,"EN PROCESO")))))</f>
        <v>0</v>
      </c>
      <c r="AE10" s="183" t="str">
        <f>IF(AB10="","",IF(Z10&gt;P10,IF(AC10&lt;100%,"INCUMPLIDA",IF(AC10=100%,"TERMINADA EXTEMPORÁNEA"))))</f>
        <v>INCUMPLIDA</v>
      </c>
      <c r="AF10" s="182" t="str">
        <f>IF(AB10="","",IF(Z10&gt;P10,AE10,IF(Z10&lt;P10,AD10)))</f>
        <v>INCUMPLIDA</v>
      </c>
      <c r="AG10" s="121" t="s">
        <v>277</v>
      </c>
      <c r="AH10" s="187" t="s">
        <v>191</v>
      </c>
      <c r="AI10" s="182" t="str">
        <f t="shared" ref="AI10:AI15" si="0">IF(AC10="","",IF(OR(AC10=100%),"CUMPLIDA","PENDIENTE"))</f>
        <v>PENDIENTE</v>
      </c>
      <c r="AJ10" s="183"/>
      <c r="AK10" s="169"/>
      <c r="AL10" s="183"/>
    </row>
    <row r="11" spans="1:38" s="24" customFormat="1" ht="91.8" x14ac:dyDescent="0.3">
      <c r="A11" s="102">
        <v>134</v>
      </c>
      <c r="B11" s="103">
        <v>43816</v>
      </c>
      <c r="C11" s="104" t="s">
        <v>15</v>
      </c>
      <c r="D11" s="104" t="s">
        <v>160</v>
      </c>
      <c r="E11" s="105">
        <f>B11</f>
        <v>43816</v>
      </c>
      <c r="F11" s="106" t="s">
        <v>170</v>
      </c>
      <c r="G11" s="107" t="s">
        <v>171</v>
      </c>
      <c r="H11" s="108" t="s">
        <v>172</v>
      </c>
      <c r="I11" s="109" t="s">
        <v>173</v>
      </c>
      <c r="J11" s="106">
        <v>1</v>
      </c>
      <c r="K11" s="110" t="s">
        <v>18</v>
      </c>
      <c r="L11" s="104" t="s">
        <v>174</v>
      </c>
      <c r="M11" s="106">
        <v>1</v>
      </c>
      <c r="N11" s="111">
        <v>1</v>
      </c>
      <c r="O11" s="112">
        <v>43817</v>
      </c>
      <c r="P11" s="112">
        <v>44182</v>
      </c>
      <c r="Q11" s="104" t="s">
        <v>59</v>
      </c>
      <c r="R11" s="104" t="s">
        <v>24</v>
      </c>
      <c r="S11" s="113" t="s">
        <v>109</v>
      </c>
      <c r="T11" s="114">
        <v>44196</v>
      </c>
      <c r="U11" s="115" t="s">
        <v>278</v>
      </c>
      <c r="V11" s="116">
        <v>1</v>
      </c>
      <c r="W11" s="22" t="s">
        <v>193</v>
      </c>
      <c r="X11" s="20" t="s">
        <v>139</v>
      </c>
      <c r="Y11" s="118" t="s">
        <v>191</v>
      </c>
      <c r="Z11" s="119">
        <v>44316</v>
      </c>
      <c r="AA11" s="120" t="s">
        <v>262</v>
      </c>
      <c r="AB11" s="110">
        <v>1</v>
      </c>
      <c r="AC11" s="111">
        <f t="shared" ref="AC11:AC33" si="1">IF(AB11="","",IF(OR(J11=0,J11="",Z11=""),"",AB11/J11))</f>
        <v>1</v>
      </c>
      <c r="AD11" s="117" t="str">
        <f>IF(AB11="","",IF(Z11&gt;P11,IF(AC11=0%,"SIN INICIAR",IF(AC11=100%,"TERMINADA",IF(AC11&gt;0%,"EN PROCESO")))))</f>
        <v>TERMINADA</v>
      </c>
      <c r="AE11" s="117" t="b">
        <f>IF(AB11="","",IF(Z11&lt;P11,IF(AC11&lt;100%,"INCUMPLIDA",IF(AC11=100%,"TERMINADA EXTEMPORÁNEA"))))</f>
        <v>0</v>
      </c>
      <c r="AF11" s="23" t="str">
        <f>IF(AB11="","",IF(Z11&lt;P11,AE11,IF(Z11&gt;P11,AD11)))</f>
        <v>TERMINADA</v>
      </c>
      <c r="AG11" s="121" t="s">
        <v>279</v>
      </c>
      <c r="AH11" s="122" t="s">
        <v>191</v>
      </c>
      <c r="AI11" s="22" t="str">
        <f t="shared" si="0"/>
        <v>CUMPLIDA</v>
      </c>
      <c r="AJ11" s="110" t="s">
        <v>269</v>
      </c>
      <c r="AK11" s="20" t="s">
        <v>139</v>
      </c>
      <c r="AL11" s="117" t="s">
        <v>267</v>
      </c>
    </row>
    <row r="12" spans="1:38" s="24" customFormat="1" ht="81.599999999999994" x14ac:dyDescent="0.3">
      <c r="A12" s="102">
        <v>135</v>
      </c>
      <c r="B12" s="103">
        <v>43816</v>
      </c>
      <c r="C12" s="104" t="s">
        <v>15</v>
      </c>
      <c r="D12" s="104" t="s">
        <v>160</v>
      </c>
      <c r="E12" s="105">
        <f>B12</f>
        <v>43816</v>
      </c>
      <c r="F12" s="106" t="s">
        <v>170</v>
      </c>
      <c r="G12" s="107" t="s">
        <v>171</v>
      </c>
      <c r="H12" s="108" t="s">
        <v>172</v>
      </c>
      <c r="I12" s="109" t="s">
        <v>175</v>
      </c>
      <c r="J12" s="106">
        <v>1</v>
      </c>
      <c r="K12" s="110" t="s">
        <v>18</v>
      </c>
      <c r="L12" s="104" t="s">
        <v>176</v>
      </c>
      <c r="M12" s="106">
        <v>1</v>
      </c>
      <c r="N12" s="111">
        <v>1</v>
      </c>
      <c r="O12" s="112">
        <v>43826</v>
      </c>
      <c r="P12" s="112">
        <v>44182</v>
      </c>
      <c r="Q12" s="104" t="s">
        <v>162</v>
      </c>
      <c r="R12" s="104" t="s">
        <v>163</v>
      </c>
      <c r="S12" s="113" t="s">
        <v>163</v>
      </c>
      <c r="T12" s="114">
        <v>44196</v>
      </c>
      <c r="U12" s="123" t="s">
        <v>280</v>
      </c>
      <c r="V12" s="116">
        <v>1</v>
      </c>
      <c r="W12" s="23" t="s">
        <v>258</v>
      </c>
      <c r="X12" s="20" t="s">
        <v>139</v>
      </c>
      <c r="Y12" s="118" t="s">
        <v>158</v>
      </c>
      <c r="Z12" s="119">
        <v>44316</v>
      </c>
      <c r="AA12" s="124" t="s">
        <v>270</v>
      </c>
      <c r="AB12" s="110">
        <v>1</v>
      </c>
      <c r="AC12" s="111">
        <f t="shared" si="1"/>
        <v>1</v>
      </c>
      <c r="AD12" s="117" t="str">
        <f>IF(AB12="","",IF(Z12&gt;P12,IF(AC12=0%,"SIN INICIAR",IF(AC12=100%,"TERMINADA",IF(AC12&gt;0%,"EN PROCESO")))))</f>
        <v>TERMINADA</v>
      </c>
      <c r="AE12" s="117" t="b">
        <f>IF(AB12="","",IF(Z12&lt;P12,IF(AC12&lt;100%,"INCUMPLIDA",IF(AC12=100%,"TERMINADA EXTEMPORÁNEA"))))</f>
        <v>0</v>
      </c>
      <c r="AF12" s="23" t="str">
        <f>IF(AB12="","",IF(Z12&lt;P12,AE12,IF(Z12&gt;P12,AD12)))</f>
        <v>TERMINADA</v>
      </c>
      <c r="AG12" s="121" t="s">
        <v>281</v>
      </c>
      <c r="AH12" s="117" t="s">
        <v>158</v>
      </c>
      <c r="AI12" s="22" t="str">
        <f t="shared" si="0"/>
        <v>CUMPLIDA</v>
      </c>
      <c r="AJ12" s="110" t="s">
        <v>268</v>
      </c>
      <c r="AK12" s="20" t="s">
        <v>140</v>
      </c>
      <c r="AL12" s="117" t="s">
        <v>267</v>
      </c>
    </row>
    <row r="13" spans="1:38" s="24" customFormat="1" ht="265.2" x14ac:dyDescent="0.3">
      <c r="A13" s="102">
        <v>141</v>
      </c>
      <c r="B13" s="103">
        <v>43816</v>
      </c>
      <c r="C13" s="104" t="s">
        <v>15</v>
      </c>
      <c r="D13" s="104" t="s">
        <v>160</v>
      </c>
      <c r="E13" s="105">
        <f>B13</f>
        <v>43816</v>
      </c>
      <c r="F13" s="106" t="s">
        <v>179</v>
      </c>
      <c r="G13" s="107" t="s">
        <v>180</v>
      </c>
      <c r="H13" s="108" t="s">
        <v>181</v>
      </c>
      <c r="I13" s="109" t="s">
        <v>182</v>
      </c>
      <c r="J13" s="106">
        <v>1</v>
      </c>
      <c r="K13" s="110" t="s">
        <v>18</v>
      </c>
      <c r="L13" s="106" t="s">
        <v>183</v>
      </c>
      <c r="M13" s="106">
        <v>1</v>
      </c>
      <c r="N13" s="111">
        <v>1</v>
      </c>
      <c r="O13" s="112">
        <v>43831</v>
      </c>
      <c r="P13" s="112">
        <v>44182</v>
      </c>
      <c r="Q13" s="104" t="s">
        <v>184</v>
      </c>
      <c r="R13" s="104" t="s">
        <v>63</v>
      </c>
      <c r="S13" s="113" t="s">
        <v>63</v>
      </c>
      <c r="T13" s="114">
        <v>44196</v>
      </c>
      <c r="U13" s="120" t="s">
        <v>282</v>
      </c>
      <c r="V13" s="116">
        <v>0</v>
      </c>
      <c r="W13" s="22" t="s">
        <v>190</v>
      </c>
      <c r="X13" s="117"/>
      <c r="Y13" s="118" t="s">
        <v>142</v>
      </c>
      <c r="Z13" s="119">
        <v>44316</v>
      </c>
      <c r="AA13" s="125" t="s">
        <v>271</v>
      </c>
      <c r="AB13" s="110">
        <v>1</v>
      </c>
      <c r="AC13" s="111">
        <f t="shared" si="1"/>
        <v>1</v>
      </c>
      <c r="AD13" s="117" t="b">
        <f t="shared" ref="AD13:AD33" si="2">IF(AB13="","",IF(Z13&lt;P13,IF(AC13=0%,"SIN INICIAR",IF(AC13=100%,"TERMINADA",IF(AC13&gt;0%,"EN PROCESO")))))</f>
        <v>0</v>
      </c>
      <c r="AE13" s="117" t="str">
        <f t="shared" ref="AE13:AE33" si="3">IF(AB13="","",IF(Z13&gt;P13,IF(AC13&lt;100%,"INCUMPLIDA",IF(AC13=100%,"TERMINADA EXTEMPORÁNEA"))))</f>
        <v>TERMINADA EXTEMPORÁNEA</v>
      </c>
      <c r="AF13" s="22" t="str">
        <f t="shared" ref="AF13:AF33" si="4">IF(AB13="","",IF(Z13&gt;P13,AE13,IF(Z13&lt;P13,AD13)))</f>
        <v>TERMINADA EXTEMPORÁNEA</v>
      </c>
      <c r="AG13" s="120" t="s">
        <v>283</v>
      </c>
      <c r="AH13" s="117" t="s">
        <v>261</v>
      </c>
      <c r="AI13" s="22" t="str">
        <f t="shared" si="0"/>
        <v>CUMPLIDA</v>
      </c>
      <c r="AJ13" s="110" t="s">
        <v>266</v>
      </c>
      <c r="AK13" s="20" t="s">
        <v>139</v>
      </c>
      <c r="AL13" s="117" t="s">
        <v>267</v>
      </c>
    </row>
    <row r="14" spans="1:38" s="24" customFormat="1" ht="153" x14ac:dyDescent="0.3">
      <c r="A14" s="102">
        <v>142</v>
      </c>
      <c r="B14" s="103">
        <v>43816</v>
      </c>
      <c r="C14" s="104" t="s">
        <v>15</v>
      </c>
      <c r="D14" s="104" t="s">
        <v>160</v>
      </c>
      <c r="E14" s="105">
        <f>B14</f>
        <v>43816</v>
      </c>
      <c r="F14" s="126" t="s">
        <v>185</v>
      </c>
      <c r="G14" s="107" t="s">
        <v>186</v>
      </c>
      <c r="H14" s="127" t="s">
        <v>187</v>
      </c>
      <c r="I14" s="128" t="s">
        <v>188</v>
      </c>
      <c r="J14" s="106">
        <v>1</v>
      </c>
      <c r="K14" s="110" t="s">
        <v>18</v>
      </c>
      <c r="L14" s="129" t="s">
        <v>189</v>
      </c>
      <c r="M14" s="126">
        <v>1</v>
      </c>
      <c r="N14" s="111">
        <v>1</v>
      </c>
      <c r="O14" s="130">
        <v>43825</v>
      </c>
      <c r="P14" s="130">
        <v>44182</v>
      </c>
      <c r="Q14" s="104" t="s">
        <v>59</v>
      </c>
      <c r="R14" s="104" t="s">
        <v>24</v>
      </c>
      <c r="S14" s="113" t="s">
        <v>109</v>
      </c>
      <c r="T14" s="114">
        <v>44196</v>
      </c>
      <c r="U14" s="115" t="s">
        <v>284</v>
      </c>
      <c r="V14" s="116">
        <v>0</v>
      </c>
      <c r="W14" s="22" t="s">
        <v>190</v>
      </c>
      <c r="X14" s="117"/>
      <c r="Y14" s="118" t="s">
        <v>191</v>
      </c>
      <c r="Z14" s="119">
        <v>44316</v>
      </c>
      <c r="AA14" s="120" t="s">
        <v>262</v>
      </c>
      <c r="AB14" s="110">
        <v>0</v>
      </c>
      <c r="AC14" s="111">
        <f t="shared" si="1"/>
        <v>0</v>
      </c>
      <c r="AD14" s="117" t="b">
        <f t="shared" si="2"/>
        <v>0</v>
      </c>
      <c r="AE14" s="117" t="str">
        <f t="shared" si="3"/>
        <v>INCUMPLIDA</v>
      </c>
      <c r="AF14" s="22" t="str">
        <f t="shared" si="4"/>
        <v>INCUMPLIDA</v>
      </c>
      <c r="AG14" s="121" t="s">
        <v>285</v>
      </c>
      <c r="AH14" s="122" t="s">
        <v>191</v>
      </c>
      <c r="AI14" s="22" t="str">
        <f t="shared" si="0"/>
        <v>PENDIENTE</v>
      </c>
      <c r="AJ14" s="117"/>
      <c r="AK14" s="104"/>
      <c r="AL14" s="117"/>
    </row>
    <row r="15" spans="1:38" s="24" customFormat="1" ht="132.6" x14ac:dyDescent="0.3">
      <c r="A15" s="102">
        <v>143</v>
      </c>
      <c r="B15" s="103">
        <v>43701</v>
      </c>
      <c r="C15" s="104" t="s">
        <v>15</v>
      </c>
      <c r="D15" s="104" t="s">
        <v>194</v>
      </c>
      <c r="E15" s="131">
        <v>43701</v>
      </c>
      <c r="F15" s="132" t="s">
        <v>161</v>
      </c>
      <c r="G15" s="133" t="s">
        <v>243</v>
      </c>
      <c r="H15" s="134" t="s">
        <v>286</v>
      </c>
      <c r="I15" s="135" t="s">
        <v>209</v>
      </c>
      <c r="J15" s="136">
        <v>1</v>
      </c>
      <c r="K15" s="110" t="s">
        <v>18</v>
      </c>
      <c r="L15" s="137" t="s">
        <v>221</v>
      </c>
      <c r="M15" s="132">
        <v>1</v>
      </c>
      <c r="N15" s="138">
        <v>1</v>
      </c>
      <c r="O15" s="130">
        <v>44075</v>
      </c>
      <c r="P15" s="130">
        <v>44432</v>
      </c>
      <c r="Q15" s="104" t="s">
        <v>55</v>
      </c>
      <c r="R15" s="104" t="s">
        <v>123</v>
      </c>
      <c r="S15" s="113" t="s">
        <v>143</v>
      </c>
      <c r="T15" s="114">
        <v>44196</v>
      </c>
      <c r="U15" s="115" t="s">
        <v>287</v>
      </c>
      <c r="V15" s="116">
        <v>0</v>
      </c>
      <c r="W15" s="23" t="s">
        <v>145</v>
      </c>
      <c r="X15" s="139"/>
      <c r="Y15" s="118" t="s">
        <v>142</v>
      </c>
      <c r="Z15" s="119">
        <v>44316</v>
      </c>
      <c r="AA15" s="140" t="s">
        <v>263</v>
      </c>
      <c r="AB15" s="117">
        <v>1</v>
      </c>
      <c r="AC15" s="111">
        <f t="shared" si="1"/>
        <v>1</v>
      </c>
      <c r="AD15" s="117" t="str">
        <f t="shared" si="2"/>
        <v>TERMINADA</v>
      </c>
      <c r="AE15" s="117" t="b">
        <f t="shared" si="3"/>
        <v>0</v>
      </c>
      <c r="AF15" s="22" t="str">
        <f t="shared" si="4"/>
        <v>TERMINADA</v>
      </c>
      <c r="AG15" s="115" t="s">
        <v>288</v>
      </c>
      <c r="AH15" s="117" t="s">
        <v>142</v>
      </c>
      <c r="AI15" s="22" t="str">
        <f t="shared" si="0"/>
        <v>CUMPLIDA</v>
      </c>
      <c r="AJ15" s="110" t="s">
        <v>272</v>
      </c>
      <c r="AK15" s="20" t="s">
        <v>139</v>
      </c>
      <c r="AL15" s="110" t="s">
        <v>267</v>
      </c>
    </row>
    <row r="16" spans="1:38" s="24" customFormat="1" ht="102" x14ac:dyDescent="0.3">
      <c r="A16" s="102">
        <v>144</v>
      </c>
      <c r="B16" s="103">
        <v>43701</v>
      </c>
      <c r="C16" s="104" t="s">
        <v>15</v>
      </c>
      <c r="D16" s="104" t="s">
        <v>194</v>
      </c>
      <c r="E16" s="131">
        <v>43701</v>
      </c>
      <c r="F16" s="132" t="s">
        <v>161</v>
      </c>
      <c r="G16" s="133" t="s">
        <v>243</v>
      </c>
      <c r="H16" s="134" t="s">
        <v>286</v>
      </c>
      <c r="I16" s="135" t="s">
        <v>210</v>
      </c>
      <c r="J16" s="136">
        <v>1</v>
      </c>
      <c r="K16" s="110" t="s">
        <v>18</v>
      </c>
      <c r="L16" s="137" t="s">
        <v>222</v>
      </c>
      <c r="M16" s="132">
        <v>1</v>
      </c>
      <c r="N16" s="138">
        <v>1</v>
      </c>
      <c r="O16" s="130">
        <v>44075</v>
      </c>
      <c r="P16" s="130">
        <v>44432</v>
      </c>
      <c r="Q16" s="104" t="s">
        <v>55</v>
      </c>
      <c r="R16" s="104" t="s">
        <v>123</v>
      </c>
      <c r="S16" s="113" t="s">
        <v>143</v>
      </c>
      <c r="T16" s="114">
        <v>44196</v>
      </c>
      <c r="U16" s="115" t="s">
        <v>287</v>
      </c>
      <c r="V16" s="116">
        <v>0</v>
      </c>
      <c r="W16" s="23" t="s">
        <v>145</v>
      </c>
      <c r="X16" s="139"/>
      <c r="Y16" s="118" t="s">
        <v>142</v>
      </c>
      <c r="Z16" s="119">
        <v>44316</v>
      </c>
      <c r="AA16" s="141" t="s">
        <v>264</v>
      </c>
      <c r="AB16" s="117">
        <v>0.5</v>
      </c>
      <c r="AC16" s="111">
        <f t="shared" si="1"/>
        <v>0.5</v>
      </c>
      <c r="AD16" s="117" t="str">
        <f t="shared" si="2"/>
        <v>EN PROCESO</v>
      </c>
      <c r="AE16" s="117" t="b">
        <f t="shared" si="3"/>
        <v>0</v>
      </c>
      <c r="AF16" s="23" t="str">
        <f t="shared" si="4"/>
        <v>EN PROCESO</v>
      </c>
      <c r="AG16" s="115" t="s">
        <v>289</v>
      </c>
      <c r="AH16" s="117" t="s">
        <v>142</v>
      </c>
      <c r="AI16" s="22" t="str">
        <f t="shared" ref="AI16:AI33" si="5">IF(AC16="","",IF(OR(AC16=100%),"CUMPLIDA","PENDIENTE"))</f>
        <v>PENDIENTE</v>
      </c>
      <c r="AJ16" s="117"/>
      <c r="AK16" s="104"/>
      <c r="AL16" s="117"/>
    </row>
    <row r="17" spans="1:39" s="24" customFormat="1" ht="102" x14ac:dyDescent="0.3">
      <c r="A17" s="102">
        <v>145</v>
      </c>
      <c r="B17" s="103">
        <v>43701</v>
      </c>
      <c r="C17" s="104" t="s">
        <v>15</v>
      </c>
      <c r="D17" s="104" t="s">
        <v>194</v>
      </c>
      <c r="E17" s="131">
        <v>43701</v>
      </c>
      <c r="F17" s="132" t="s">
        <v>161</v>
      </c>
      <c r="G17" s="133" t="s">
        <v>243</v>
      </c>
      <c r="H17" s="134" t="s">
        <v>286</v>
      </c>
      <c r="I17" s="142" t="s">
        <v>211</v>
      </c>
      <c r="J17" s="136">
        <v>1</v>
      </c>
      <c r="K17" s="110" t="s">
        <v>18</v>
      </c>
      <c r="L17" s="137" t="s">
        <v>223</v>
      </c>
      <c r="M17" s="143">
        <v>0.9</v>
      </c>
      <c r="N17" s="138">
        <v>0.9</v>
      </c>
      <c r="O17" s="130">
        <v>44075</v>
      </c>
      <c r="P17" s="130">
        <v>44432</v>
      </c>
      <c r="Q17" s="104" t="s">
        <v>55</v>
      </c>
      <c r="R17" s="104" t="s">
        <v>123</v>
      </c>
      <c r="S17" s="113" t="s">
        <v>143</v>
      </c>
      <c r="T17" s="114">
        <v>44196</v>
      </c>
      <c r="U17" s="115" t="s">
        <v>287</v>
      </c>
      <c r="V17" s="116">
        <v>0</v>
      </c>
      <c r="W17" s="23" t="s">
        <v>145</v>
      </c>
      <c r="X17" s="139"/>
      <c r="Y17" s="118" t="s">
        <v>142</v>
      </c>
      <c r="Z17" s="119">
        <v>44316</v>
      </c>
      <c r="AA17" s="120" t="s">
        <v>265</v>
      </c>
      <c r="AB17" s="117">
        <v>0.5</v>
      </c>
      <c r="AC17" s="111">
        <f t="shared" si="1"/>
        <v>0.5</v>
      </c>
      <c r="AD17" s="117" t="str">
        <f t="shared" si="2"/>
        <v>EN PROCESO</v>
      </c>
      <c r="AE17" s="117" t="b">
        <f t="shared" si="3"/>
        <v>0</v>
      </c>
      <c r="AF17" s="23" t="str">
        <f t="shared" si="4"/>
        <v>EN PROCESO</v>
      </c>
      <c r="AG17" s="115" t="s">
        <v>290</v>
      </c>
      <c r="AH17" s="117" t="s">
        <v>142</v>
      </c>
      <c r="AI17" s="22" t="str">
        <f t="shared" si="5"/>
        <v>PENDIENTE</v>
      </c>
      <c r="AJ17" s="117"/>
      <c r="AK17" s="104"/>
      <c r="AL17" s="117"/>
    </row>
    <row r="18" spans="1:39" s="24" customFormat="1" ht="102" x14ac:dyDescent="0.3">
      <c r="A18" s="102">
        <v>146</v>
      </c>
      <c r="B18" s="103">
        <v>43701</v>
      </c>
      <c r="C18" s="104" t="s">
        <v>15</v>
      </c>
      <c r="D18" s="104" t="s">
        <v>194</v>
      </c>
      <c r="E18" s="131">
        <v>43701</v>
      </c>
      <c r="F18" s="132" t="s">
        <v>164</v>
      </c>
      <c r="G18" s="133" t="s">
        <v>244</v>
      </c>
      <c r="H18" s="144" t="s">
        <v>201</v>
      </c>
      <c r="I18" s="142" t="s">
        <v>211</v>
      </c>
      <c r="J18" s="136">
        <v>1</v>
      </c>
      <c r="K18" s="110" t="s">
        <v>18</v>
      </c>
      <c r="L18" s="137" t="s">
        <v>223</v>
      </c>
      <c r="M18" s="143">
        <v>0.9</v>
      </c>
      <c r="N18" s="138">
        <v>0.9</v>
      </c>
      <c r="O18" s="130">
        <v>44075</v>
      </c>
      <c r="P18" s="130">
        <v>44432</v>
      </c>
      <c r="Q18" s="104" t="s">
        <v>55</v>
      </c>
      <c r="R18" s="104" t="s">
        <v>123</v>
      </c>
      <c r="S18" s="113" t="s">
        <v>143</v>
      </c>
      <c r="T18" s="114">
        <v>44196</v>
      </c>
      <c r="U18" s="115" t="s">
        <v>287</v>
      </c>
      <c r="V18" s="116">
        <v>0</v>
      </c>
      <c r="W18" s="23" t="s">
        <v>145</v>
      </c>
      <c r="X18" s="139"/>
      <c r="Y18" s="118" t="s">
        <v>142</v>
      </c>
      <c r="Z18" s="119">
        <v>44316</v>
      </c>
      <c r="AA18" s="120" t="s">
        <v>265</v>
      </c>
      <c r="AB18" s="117">
        <v>0.5</v>
      </c>
      <c r="AC18" s="111">
        <f t="shared" si="1"/>
        <v>0.5</v>
      </c>
      <c r="AD18" s="117" t="str">
        <f t="shared" si="2"/>
        <v>EN PROCESO</v>
      </c>
      <c r="AE18" s="117" t="b">
        <f t="shared" si="3"/>
        <v>0</v>
      </c>
      <c r="AF18" s="23" t="str">
        <f t="shared" si="4"/>
        <v>EN PROCESO</v>
      </c>
      <c r="AG18" s="115" t="s">
        <v>290</v>
      </c>
      <c r="AH18" s="117" t="s">
        <v>142</v>
      </c>
      <c r="AI18" s="22" t="str">
        <f t="shared" si="5"/>
        <v>PENDIENTE</v>
      </c>
      <c r="AJ18" s="117"/>
      <c r="AK18" s="104"/>
      <c r="AL18" s="117"/>
    </row>
    <row r="19" spans="1:39" s="24" customFormat="1" ht="81.599999999999994" x14ac:dyDescent="0.3">
      <c r="A19" s="102">
        <v>147</v>
      </c>
      <c r="B19" s="103">
        <v>43701</v>
      </c>
      <c r="C19" s="104" t="s">
        <v>15</v>
      </c>
      <c r="D19" s="104" t="s">
        <v>194</v>
      </c>
      <c r="E19" s="131">
        <v>43701</v>
      </c>
      <c r="F19" s="132" t="s">
        <v>164</v>
      </c>
      <c r="G19" s="133" t="s">
        <v>244</v>
      </c>
      <c r="H19" s="144" t="s">
        <v>202</v>
      </c>
      <c r="I19" s="142" t="s">
        <v>212</v>
      </c>
      <c r="J19" s="136">
        <v>1</v>
      </c>
      <c r="K19" s="110" t="s">
        <v>18</v>
      </c>
      <c r="L19" s="137" t="s">
        <v>224</v>
      </c>
      <c r="M19" s="132">
        <v>1</v>
      </c>
      <c r="N19" s="138">
        <v>1</v>
      </c>
      <c r="O19" s="130">
        <v>44075</v>
      </c>
      <c r="P19" s="130">
        <v>44432</v>
      </c>
      <c r="Q19" s="104" t="s">
        <v>55</v>
      </c>
      <c r="R19" s="104" t="s">
        <v>123</v>
      </c>
      <c r="S19" s="113" t="s">
        <v>143</v>
      </c>
      <c r="T19" s="114">
        <v>44196</v>
      </c>
      <c r="U19" s="115" t="s">
        <v>287</v>
      </c>
      <c r="V19" s="116">
        <v>0</v>
      </c>
      <c r="W19" s="23" t="s">
        <v>145</v>
      </c>
      <c r="X19" s="139"/>
      <c r="Y19" s="118" t="s">
        <v>142</v>
      </c>
      <c r="Z19" s="119">
        <v>44316</v>
      </c>
      <c r="AA19" s="120" t="s">
        <v>273</v>
      </c>
      <c r="AB19" s="117">
        <v>0.5</v>
      </c>
      <c r="AC19" s="111">
        <f t="shared" si="1"/>
        <v>0.5</v>
      </c>
      <c r="AD19" s="117" t="str">
        <f t="shared" si="2"/>
        <v>EN PROCESO</v>
      </c>
      <c r="AE19" s="117" t="b">
        <f t="shared" si="3"/>
        <v>0</v>
      </c>
      <c r="AF19" s="23" t="str">
        <f t="shared" si="4"/>
        <v>EN PROCESO</v>
      </c>
      <c r="AG19" s="115" t="s">
        <v>291</v>
      </c>
      <c r="AH19" s="117" t="s">
        <v>142</v>
      </c>
      <c r="AI19" s="22" t="str">
        <f t="shared" si="5"/>
        <v>PENDIENTE</v>
      </c>
      <c r="AJ19" s="117"/>
      <c r="AK19" s="104"/>
      <c r="AL19" s="117"/>
    </row>
    <row r="20" spans="1:39" s="24" customFormat="1" ht="102" x14ac:dyDescent="0.3">
      <c r="A20" s="102">
        <v>148</v>
      </c>
      <c r="B20" s="103">
        <v>43701</v>
      </c>
      <c r="C20" s="104" t="s">
        <v>15</v>
      </c>
      <c r="D20" s="104" t="s">
        <v>194</v>
      </c>
      <c r="E20" s="131">
        <v>43701</v>
      </c>
      <c r="F20" s="132" t="s">
        <v>195</v>
      </c>
      <c r="G20" s="133" t="s">
        <v>245</v>
      </c>
      <c r="H20" s="134" t="s">
        <v>201</v>
      </c>
      <c r="I20" s="145" t="s">
        <v>213</v>
      </c>
      <c r="J20" s="136">
        <v>2</v>
      </c>
      <c r="K20" s="110" t="s">
        <v>18</v>
      </c>
      <c r="L20" s="137" t="s">
        <v>225</v>
      </c>
      <c r="M20" s="132">
        <v>1</v>
      </c>
      <c r="N20" s="138">
        <v>1</v>
      </c>
      <c r="O20" s="130">
        <v>44075</v>
      </c>
      <c r="P20" s="130">
        <v>44432</v>
      </c>
      <c r="Q20" s="104" t="s">
        <v>55</v>
      </c>
      <c r="R20" s="104" t="s">
        <v>123</v>
      </c>
      <c r="S20" s="113" t="s">
        <v>143</v>
      </c>
      <c r="T20" s="114">
        <v>44196</v>
      </c>
      <c r="U20" s="115" t="s">
        <v>287</v>
      </c>
      <c r="V20" s="116">
        <v>0</v>
      </c>
      <c r="W20" s="23" t="s">
        <v>145</v>
      </c>
      <c r="X20" s="139"/>
      <c r="Y20" s="118" t="s">
        <v>142</v>
      </c>
      <c r="Z20" s="119">
        <v>44316</v>
      </c>
      <c r="AA20" s="120" t="s">
        <v>274</v>
      </c>
      <c r="AB20" s="117">
        <v>1</v>
      </c>
      <c r="AC20" s="111">
        <f t="shared" si="1"/>
        <v>0.5</v>
      </c>
      <c r="AD20" s="117" t="str">
        <f t="shared" si="2"/>
        <v>EN PROCESO</v>
      </c>
      <c r="AE20" s="117" t="b">
        <f t="shared" si="3"/>
        <v>0</v>
      </c>
      <c r="AF20" s="23" t="str">
        <f t="shared" si="4"/>
        <v>EN PROCESO</v>
      </c>
      <c r="AG20" s="115" t="s">
        <v>292</v>
      </c>
      <c r="AH20" s="117" t="s">
        <v>142</v>
      </c>
      <c r="AI20" s="22" t="str">
        <f t="shared" si="5"/>
        <v>PENDIENTE</v>
      </c>
      <c r="AJ20" s="117"/>
      <c r="AK20" s="104"/>
      <c r="AL20" s="117"/>
    </row>
    <row r="21" spans="1:39" s="24" customFormat="1" ht="102" x14ac:dyDescent="0.3">
      <c r="A21" s="102">
        <v>149</v>
      </c>
      <c r="B21" s="103">
        <v>43701</v>
      </c>
      <c r="C21" s="104" t="s">
        <v>15</v>
      </c>
      <c r="D21" s="104" t="s">
        <v>194</v>
      </c>
      <c r="E21" s="131">
        <v>43701</v>
      </c>
      <c r="F21" s="132" t="s">
        <v>195</v>
      </c>
      <c r="G21" s="133" t="s">
        <v>245</v>
      </c>
      <c r="H21" s="134" t="s">
        <v>201</v>
      </c>
      <c r="I21" s="142" t="s">
        <v>211</v>
      </c>
      <c r="J21" s="136">
        <v>1</v>
      </c>
      <c r="K21" s="110" t="s">
        <v>18</v>
      </c>
      <c r="L21" s="137" t="s">
        <v>223</v>
      </c>
      <c r="M21" s="143">
        <v>0.9</v>
      </c>
      <c r="N21" s="138">
        <v>0.9</v>
      </c>
      <c r="O21" s="112">
        <v>44075</v>
      </c>
      <c r="P21" s="112">
        <v>44432</v>
      </c>
      <c r="Q21" s="104" t="s">
        <v>55</v>
      </c>
      <c r="R21" s="104" t="s">
        <v>123</v>
      </c>
      <c r="S21" s="113" t="s">
        <v>143</v>
      </c>
      <c r="T21" s="114">
        <v>44196</v>
      </c>
      <c r="U21" s="115" t="s">
        <v>287</v>
      </c>
      <c r="V21" s="116">
        <v>0</v>
      </c>
      <c r="W21" s="23" t="s">
        <v>145</v>
      </c>
      <c r="X21" s="139"/>
      <c r="Y21" s="118" t="s">
        <v>142</v>
      </c>
      <c r="Z21" s="119">
        <v>44316</v>
      </c>
      <c r="AA21" s="120" t="s">
        <v>265</v>
      </c>
      <c r="AB21" s="117">
        <v>0.5</v>
      </c>
      <c r="AC21" s="111">
        <f t="shared" si="1"/>
        <v>0.5</v>
      </c>
      <c r="AD21" s="117" t="str">
        <f t="shared" si="2"/>
        <v>EN PROCESO</v>
      </c>
      <c r="AE21" s="117" t="b">
        <f t="shared" si="3"/>
        <v>0</v>
      </c>
      <c r="AF21" s="23" t="str">
        <f t="shared" si="4"/>
        <v>EN PROCESO</v>
      </c>
      <c r="AG21" s="115" t="s">
        <v>290</v>
      </c>
      <c r="AH21" s="117" t="s">
        <v>142</v>
      </c>
      <c r="AI21" s="22" t="str">
        <f t="shared" si="5"/>
        <v>PENDIENTE</v>
      </c>
      <c r="AJ21" s="117"/>
      <c r="AK21" s="104"/>
      <c r="AL21" s="117"/>
    </row>
    <row r="22" spans="1:39" s="24" customFormat="1" ht="71.400000000000006" x14ac:dyDescent="0.3">
      <c r="A22" s="102">
        <v>151</v>
      </c>
      <c r="B22" s="103">
        <v>43701</v>
      </c>
      <c r="C22" s="104" t="s">
        <v>15</v>
      </c>
      <c r="D22" s="104" t="s">
        <v>194</v>
      </c>
      <c r="E22" s="131">
        <v>43701</v>
      </c>
      <c r="F22" s="132" t="s">
        <v>165</v>
      </c>
      <c r="G22" s="133" t="s">
        <v>246</v>
      </c>
      <c r="H22" s="144" t="s">
        <v>203</v>
      </c>
      <c r="I22" s="142" t="s">
        <v>214</v>
      </c>
      <c r="J22" s="136">
        <v>2</v>
      </c>
      <c r="K22" s="110" t="s">
        <v>18</v>
      </c>
      <c r="L22" s="137" t="s">
        <v>226</v>
      </c>
      <c r="M22" s="132">
        <v>1</v>
      </c>
      <c r="N22" s="138">
        <v>1</v>
      </c>
      <c r="O22" s="130">
        <v>44075</v>
      </c>
      <c r="P22" s="130">
        <v>44432</v>
      </c>
      <c r="Q22" s="146" t="s">
        <v>105</v>
      </c>
      <c r="R22" s="104" t="s">
        <v>232</v>
      </c>
      <c r="S22" s="113" t="s">
        <v>233</v>
      </c>
      <c r="T22" s="114">
        <v>44196</v>
      </c>
      <c r="U22" s="147" t="s">
        <v>293</v>
      </c>
      <c r="V22" s="116">
        <v>0</v>
      </c>
      <c r="W22" s="23" t="s">
        <v>145</v>
      </c>
      <c r="X22" s="139"/>
      <c r="Y22" s="118" t="s">
        <v>158</v>
      </c>
      <c r="Z22" s="119">
        <v>44316</v>
      </c>
      <c r="AA22" s="120" t="s">
        <v>262</v>
      </c>
      <c r="AB22" s="117">
        <v>0.5</v>
      </c>
      <c r="AC22" s="111">
        <f t="shared" si="1"/>
        <v>0.25</v>
      </c>
      <c r="AD22" s="117" t="str">
        <f t="shared" si="2"/>
        <v>EN PROCESO</v>
      </c>
      <c r="AE22" s="117" t="b">
        <f t="shared" si="3"/>
        <v>0</v>
      </c>
      <c r="AF22" s="23" t="str">
        <f t="shared" si="4"/>
        <v>EN PROCESO</v>
      </c>
      <c r="AG22" s="147" t="s">
        <v>294</v>
      </c>
      <c r="AH22" s="117" t="s">
        <v>158</v>
      </c>
      <c r="AI22" s="22" t="str">
        <f t="shared" si="5"/>
        <v>PENDIENTE</v>
      </c>
      <c r="AJ22" s="117"/>
      <c r="AK22" s="104"/>
      <c r="AL22" s="117"/>
    </row>
    <row r="23" spans="1:39" s="24" customFormat="1" ht="234.6" x14ac:dyDescent="0.3">
      <c r="A23" s="102">
        <v>152</v>
      </c>
      <c r="B23" s="103">
        <v>43701</v>
      </c>
      <c r="C23" s="104" t="s">
        <v>15</v>
      </c>
      <c r="D23" s="104" t="s">
        <v>194</v>
      </c>
      <c r="E23" s="131">
        <v>43701</v>
      </c>
      <c r="F23" s="132" t="s">
        <v>165</v>
      </c>
      <c r="G23" s="133" t="s">
        <v>246</v>
      </c>
      <c r="H23" s="144" t="s">
        <v>204</v>
      </c>
      <c r="I23" s="142" t="s">
        <v>215</v>
      </c>
      <c r="J23" s="136">
        <v>1</v>
      </c>
      <c r="K23" s="110" t="s">
        <v>18</v>
      </c>
      <c r="L23" s="137" t="s">
        <v>227</v>
      </c>
      <c r="M23" s="132">
        <v>1</v>
      </c>
      <c r="N23" s="138">
        <v>1</v>
      </c>
      <c r="O23" s="130">
        <v>44075</v>
      </c>
      <c r="P23" s="130">
        <v>44432</v>
      </c>
      <c r="Q23" s="146" t="s">
        <v>234</v>
      </c>
      <c r="R23" s="106" t="s">
        <v>123</v>
      </c>
      <c r="S23" s="148" t="s">
        <v>234</v>
      </c>
      <c r="T23" s="114">
        <v>44196</v>
      </c>
      <c r="U23" s="115" t="s">
        <v>295</v>
      </c>
      <c r="V23" s="116">
        <v>0.5</v>
      </c>
      <c r="W23" s="23" t="s">
        <v>144</v>
      </c>
      <c r="X23" s="139"/>
      <c r="Y23" s="118" t="s">
        <v>142</v>
      </c>
      <c r="Z23" s="119">
        <v>44316</v>
      </c>
      <c r="AA23" s="124" t="s">
        <v>296</v>
      </c>
      <c r="AB23" s="117">
        <v>0.5</v>
      </c>
      <c r="AC23" s="111">
        <f t="shared" si="1"/>
        <v>0.5</v>
      </c>
      <c r="AD23" s="117" t="str">
        <f t="shared" si="2"/>
        <v>EN PROCESO</v>
      </c>
      <c r="AE23" s="117" t="b">
        <f t="shared" si="3"/>
        <v>0</v>
      </c>
      <c r="AF23" s="23" t="str">
        <f>IF(AB23="","",IF(Z23&gt;P23,AE23,IF(Z23&lt;P23,AD23)))</f>
        <v>EN PROCESO</v>
      </c>
      <c r="AG23" s="147" t="s">
        <v>297</v>
      </c>
      <c r="AH23" s="117" t="s">
        <v>158</v>
      </c>
      <c r="AI23" s="22" t="str">
        <f t="shared" si="5"/>
        <v>PENDIENTE</v>
      </c>
      <c r="AJ23" s="117"/>
      <c r="AK23" s="104"/>
      <c r="AL23" s="117"/>
    </row>
    <row r="24" spans="1:39" s="24" customFormat="1" ht="91.8" x14ac:dyDescent="0.3">
      <c r="A24" s="102">
        <v>154</v>
      </c>
      <c r="B24" s="103">
        <v>43701</v>
      </c>
      <c r="C24" s="104" t="s">
        <v>15</v>
      </c>
      <c r="D24" s="104" t="s">
        <v>194</v>
      </c>
      <c r="E24" s="131">
        <v>43701</v>
      </c>
      <c r="F24" s="132" t="s">
        <v>170</v>
      </c>
      <c r="G24" s="133" t="s">
        <v>247</v>
      </c>
      <c r="H24" s="144" t="s">
        <v>203</v>
      </c>
      <c r="I24" s="142" t="s">
        <v>214</v>
      </c>
      <c r="J24" s="136">
        <v>2</v>
      </c>
      <c r="K24" s="110" t="s">
        <v>18</v>
      </c>
      <c r="L24" s="137" t="s">
        <v>226</v>
      </c>
      <c r="M24" s="132">
        <v>1</v>
      </c>
      <c r="N24" s="138">
        <v>1</v>
      </c>
      <c r="O24" s="130">
        <v>44075</v>
      </c>
      <c r="P24" s="130">
        <v>44432</v>
      </c>
      <c r="Q24" s="146" t="s">
        <v>105</v>
      </c>
      <c r="R24" s="104" t="s">
        <v>232</v>
      </c>
      <c r="S24" s="113" t="s">
        <v>233</v>
      </c>
      <c r="T24" s="114">
        <v>44196</v>
      </c>
      <c r="U24" s="147" t="s">
        <v>293</v>
      </c>
      <c r="V24" s="116">
        <v>0</v>
      </c>
      <c r="W24" s="23" t="s">
        <v>145</v>
      </c>
      <c r="X24" s="139"/>
      <c r="Y24" s="118" t="s">
        <v>158</v>
      </c>
      <c r="Z24" s="119">
        <v>44316</v>
      </c>
      <c r="AA24" s="120" t="s">
        <v>262</v>
      </c>
      <c r="AB24" s="117">
        <v>0</v>
      </c>
      <c r="AC24" s="111">
        <f t="shared" si="1"/>
        <v>0</v>
      </c>
      <c r="AD24" s="117" t="str">
        <f t="shared" si="2"/>
        <v>SIN INICIAR</v>
      </c>
      <c r="AE24" s="117" t="b">
        <f t="shared" si="3"/>
        <v>0</v>
      </c>
      <c r="AF24" s="23" t="str">
        <f t="shared" si="4"/>
        <v>SIN INICIAR</v>
      </c>
      <c r="AG24" s="147" t="s">
        <v>298</v>
      </c>
      <c r="AH24" s="117" t="s">
        <v>158</v>
      </c>
      <c r="AI24" s="22" t="str">
        <f t="shared" si="5"/>
        <v>PENDIENTE</v>
      </c>
      <c r="AJ24" s="117"/>
      <c r="AK24" s="104"/>
      <c r="AL24" s="117"/>
    </row>
    <row r="25" spans="1:39" s="24" customFormat="1" ht="234.6" x14ac:dyDescent="0.3">
      <c r="A25" s="102">
        <v>155</v>
      </c>
      <c r="B25" s="103">
        <v>43701</v>
      </c>
      <c r="C25" s="104" t="s">
        <v>15</v>
      </c>
      <c r="D25" s="104" t="s">
        <v>194</v>
      </c>
      <c r="E25" s="131">
        <v>43701</v>
      </c>
      <c r="F25" s="132" t="s">
        <v>170</v>
      </c>
      <c r="G25" s="133" t="s">
        <v>247</v>
      </c>
      <c r="H25" s="144" t="s">
        <v>204</v>
      </c>
      <c r="I25" s="142" t="s">
        <v>215</v>
      </c>
      <c r="J25" s="136">
        <v>1</v>
      </c>
      <c r="K25" s="110" t="s">
        <v>18</v>
      </c>
      <c r="L25" s="137" t="s">
        <v>227</v>
      </c>
      <c r="M25" s="132">
        <v>1</v>
      </c>
      <c r="N25" s="138">
        <v>1</v>
      </c>
      <c r="O25" s="130">
        <v>44075</v>
      </c>
      <c r="P25" s="130">
        <v>44432</v>
      </c>
      <c r="Q25" s="146" t="s">
        <v>234</v>
      </c>
      <c r="R25" s="106" t="s">
        <v>123</v>
      </c>
      <c r="S25" s="148" t="s">
        <v>234</v>
      </c>
      <c r="T25" s="114">
        <v>44196</v>
      </c>
      <c r="U25" s="115" t="s">
        <v>295</v>
      </c>
      <c r="V25" s="116">
        <v>0.5</v>
      </c>
      <c r="W25" s="23" t="s">
        <v>144</v>
      </c>
      <c r="X25" s="139"/>
      <c r="Y25" s="118" t="s">
        <v>142</v>
      </c>
      <c r="Z25" s="119">
        <v>44316</v>
      </c>
      <c r="AA25" s="124" t="s">
        <v>296</v>
      </c>
      <c r="AB25" s="117">
        <v>0.5</v>
      </c>
      <c r="AC25" s="111">
        <f t="shared" si="1"/>
        <v>0.5</v>
      </c>
      <c r="AD25" s="117" t="str">
        <f t="shared" si="2"/>
        <v>EN PROCESO</v>
      </c>
      <c r="AE25" s="117" t="b">
        <f t="shared" si="3"/>
        <v>0</v>
      </c>
      <c r="AF25" s="23" t="str">
        <f t="shared" si="4"/>
        <v>EN PROCESO</v>
      </c>
      <c r="AG25" s="147" t="s">
        <v>297</v>
      </c>
      <c r="AH25" s="117" t="s">
        <v>158</v>
      </c>
      <c r="AI25" s="22" t="str">
        <f t="shared" si="5"/>
        <v>PENDIENTE</v>
      </c>
      <c r="AJ25" s="117"/>
      <c r="AK25" s="104"/>
      <c r="AL25" s="117"/>
    </row>
    <row r="26" spans="1:39" s="24" customFormat="1" ht="91.8" x14ac:dyDescent="0.3">
      <c r="A26" s="102">
        <v>157</v>
      </c>
      <c r="B26" s="103">
        <v>43701</v>
      </c>
      <c r="C26" s="104" t="s">
        <v>15</v>
      </c>
      <c r="D26" s="104" t="s">
        <v>194</v>
      </c>
      <c r="E26" s="131">
        <v>43701</v>
      </c>
      <c r="F26" s="132" t="s">
        <v>177</v>
      </c>
      <c r="G26" s="133" t="s">
        <v>248</v>
      </c>
      <c r="H26" s="144" t="s">
        <v>203</v>
      </c>
      <c r="I26" s="142" t="s">
        <v>214</v>
      </c>
      <c r="J26" s="136">
        <v>2</v>
      </c>
      <c r="K26" s="110" t="s">
        <v>18</v>
      </c>
      <c r="L26" s="137" t="s">
        <v>226</v>
      </c>
      <c r="M26" s="132">
        <v>1</v>
      </c>
      <c r="N26" s="138">
        <v>1</v>
      </c>
      <c r="O26" s="130">
        <v>44075</v>
      </c>
      <c r="P26" s="130">
        <v>44432</v>
      </c>
      <c r="Q26" s="146" t="s">
        <v>105</v>
      </c>
      <c r="R26" s="104" t="s">
        <v>232</v>
      </c>
      <c r="S26" s="113" t="s">
        <v>233</v>
      </c>
      <c r="T26" s="114">
        <v>44196</v>
      </c>
      <c r="U26" s="147" t="s">
        <v>293</v>
      </c>
      <c r="V26" s="116">
        <v>0</v>
      </c>
      <c r="W26" s="23" t="s">
        <v>145</v>
      </c>
      <c r="X26" s="139"/>
      <c r="Y26" s="118" t="s">
        <v>158</v>
      </c>
      <c r="Z26" s="119">
        <v>44316</v>
      </c>
      <c r="AA26" s="120" t="s">
        <v>262</v>
      </c>
      <c r="AB26" s="117">
        <v>0</v>
      </c>
      <c r="AC26" s="111">
        <f t="shared" si="1"/>
        <v>0</v>
      </c>
      <c r="AD26" s="117" t="str">
        <f t="shared" si="2"/>
        <v>SIN INICIAR</v>
      </c>
      <c r="AE26" s="117" t="b">
        <f t="shared" si="3"/>
        <v>0</v>
      </c>
      <c r="AF26" s="23" t="str">
        <f t="shared" si="4"/>
        <v>SIN INICIAR</v>
      </c>
      <c r="AG26" s="147" t="s">
        <v>298</v>
      </c>
      <c r="AH26" s="117" t="s">
        <v>158</v>
      </c>
      <c r="AI26" s="22" t="str">
        <f t="shared" si="5"/>
        <v>PENDIENTE</v>
      </c>
      <c r="AJ26" s="117"/>
      <c r="AK26" s="104"/>
      <c r="AL26" s="117"/>
    </row>
    <row r="27" spans="1:39" s="24" customFormat="1" ht="91.8" x14ac:dyDescent="0.3">
      <c r="A27" s="102">
        <v>159</v>
      </c>
      <c r="B27" s="103">
        <v>43701</v>
      </c>
      <c r="C27" s="104" t="s">
        <v>15</v>
      </c>
      <c r="D27" s="104" t="s">
        <v>194</v>
      </c>
      <c r="E27" s="131">
        <v>43701</v>
      </c>
      <c r="F27" s="132" t="s">
        <v>178</v>
      </c>
      <c r="G27" s="133" t="s">
        <v>249</v>
      </c>
      <c r="H27" s="144" t="s">
        <v>203</v>
      </c>
      <c r="I27" s="142" t="s">
        <v>214</v>
      </c>
      <c r="J27" s="136">
        <v>2</v>
      </c>
      <c r="K27" s="110" t="s">
        <v>18</v>
      </c>
      <c r="L27" s="137" t="s">
        <v>226</v>
      </c>
      <c r="M27" s="132">
        <v>1</v>
      </c>
      <c r="N27" s="138">
        <v>1</v>
      </c>
      <c r="O27" s="130">
        <v>44075</v>
      </c>
      <c r="P27" s="130">
        <v>44432</v>
      </c>
      <c r="Q27" s="146" t="s">
        <v>105</v>
      </c>
      <c r="R27" s="104" t="s">
        <v>232</v>
      </c>
      <c r="S27" s="113" t="s">
        <v>233</v>
      </c>
      <c r="T27" s="114">
        <v>44196</v>
      </c>
      <c r="U27" s="147" t="s">
        <v>293</v>
      </c>
      <c r="V27" s="116">
        <v>0</v>
      </c>
      <c r="W27" s="23" t="s">
        <v>145</v>
      </c>
      <c r="X27" s="139"/>
      <c r="Y27" s="118" t="s">
        <v>158</v>
      </c>
      <c r="Z27" s="119">
        <v>44316</v>
      </c>
      <c r="AA27" s="120" t="s">
        <v>262</v>
      </c>
      <c r="AB27" s="117">
        <v>0</v>
      </c>
      <c r="AC27" s="111">
        <f t="shared" si="1"/>
        <v>0</v>
      </c>
      <c r="AD27" s="117" t="str">
        <f t="shared" si="2"/>
        <v>SIN INICIAR</v>
      </c>
      <c r="AE27" s="117" t="b">
        <f t="shared" si="3"/>
        <v>0</v>
      </c>
      <c r="AF27" s="23" t="str">
        <f t="shared" si="4"/>
        <v>SIN INICIAR</v>
      </c>
      <c r="AG27" s="147" t="s">
        <v>298</v>
      </c>
      <c r="AH27" s="117" t="s">
        <v>158</v>
      </c>
      <c r="AI27" s="22" t="str">
        <f t="shared" si="5"/>
        <v>PENDIENTE</v>
      </c>
      <c r="AJ27" s="117"/>
      <c r="AK27" s="104"/>
      <c r="AL27" s="117"/>
    </row>
    <row r="28" spans="1:39" s="24" customFormat="1" ht="234.6" x14ac:dyDescent="0.3">
      <c r="A28" s="102">
        <v>160</v>
      </c>
      <c r="B28" s="103">
        <v>43701</v>
      </c>
      <c r="C28" s="104" t="s">
        <v>15</v>
      </c>
      <c r="D28" s="104" t="s">
        <v>194</v>
      </c>
      <c r="E28" s="131">
        <v>43701</v>
      </c>
      <c r="F28" s="132" t="s">
        <v>178</v>
      </c>
      <c r="G28" s="133" t="s">
        <v>249</v>
      </c>
      <c r="H28" s="144" t="s">
        <v>204</v>
      </c>
      <c r="I28" s="142" t="s">
        <v>215</v>
      </c>
      <c r="J28" s="136">
        <v>1</v>
      </c>
      <c r="K28" s="110" t="s">
        <v>18</v>
      </c>
      <c r="L28" s="137" t="s">
        <v>227</v>
      </c>
      <c r="M28" s="132">
        <v>1</v>
      </c>
      <c r="N28" s="138">
        <v>1</v>
      </c>
      <c r="O28" s="112">
        <v>44075</v>
      </c>
      <c r="P28" s="112">
        <v>44432</v>
      </c>
      <c r="Q28" s="146" t="s">
        <v>234</v>
      </c>
      <c r="R28" s="106" t="s">
        <v>123</v>
      </c>
      <c r="S28" s="148" t="s">
        <v>234</v>
      </c>
      <c r="T28" s="114">
        <v>44196</v>
      </c>
      <c r="U28" s="115" t="s">
        <v>295</v>
      </c>
      <c r="V28" s="116">
        <v>0.5</v>
      </c>
      <c r="W28" s="23" t="s">
        <v>144</v>
      </c>
      <c r="X28" s="139"/>
      <c r="Y28" s="118" t="s">
        <v>142</v>
      </c>
      <c r="Z28" s="119">
        <v>44316</v>
      </c>
      <c r="AA28" s="124" t="s">
        <v>296</v>
      </c>
      <c r="AB28" s="117">
        <v>0.5</v>
      </c>
      <c r="AC28" s="111">
        <f t="shared" si="1"/>
        <v>0.5</v>
      </c>
      <c r="AD28" s="117" t="str">
        <f t="shared" si="2"/>
        <v>EN PROCESO</v>
      </c>
      <c r="AE28" s="117" t="b">
        <f t="shared" si="3"/>
        <v>0</v>
      </c>
      <c r="AF28" s="23" t="str">
        <f t="shared" si="4"/>
        <v>EN PROCESO</v>
      </c>
      <c r="AG28" s="147" t="s">
        <v>299</v>
      </c>
      <c r="AH28" s="117" t="s">
        <v>158</v>
      </c>
      <c r="AI28" s="22" t="str">
        <f t="shared" si="5"/>
        <v>PENDIENTE</v>
      </c>
      <c r="AJ28" s="117"/>
      <c r="AK28" s="104"/>
      <c r="AL28" s="117"/>
    </row>
    <row r="29" spans="1:39" s="24" customFormat="1" ht="183.6" x14ac:dyDescent="0.3">
      <c r="A29" s="102">
        <v>161</v>
      </c>
      <c r="B29" s="103">
        <v>43701</v>
      </c>
      <c r="C29" s="104" t="s">
        <v>15</v>
      </c>
      <c r="D29" s="104" t="s">
        <v>194</v>
      </c>
      <c r="E29" s="131">
        <v>43701</v>
      </c>
      <c r="F29" s="132" t="s">
        <v>196</v>
      </c>
      <c r="G29" s="133" t="s">
        <v>253</v>
      </c>
      <c r="H29" s="144" t="s">
        <v>205</v>
      </c>
      <c r="I29" s="142" t="s">
        <v>216</v>
      </c>
      <c r="J29" s="136">
        <v>12</v>
      </c>
      <c r="K29" s="110" t="s">
        <v>18</v>
      </c>
      <c r="L29" s="137" t="s">
        <v>228</v>
      </c>
      <c r="M29" s="132">
        <v>1</v>
      </c>
      <c r="N29" s="138">
        <v>1</v>
      </c>
      <c r="O29" s="130">
        <v>44075</v>
      </c>
      <c r="P29" s="130">
        <v>44432</v>
      </c>
      <c r="Q29" s="146" t="s">
        <v>235</v>
      </c>
      <c r="R29" s="104" t="s">
        <v>236</v>
      </c>
      <c r="S29" s="113" t="s">
        <v>237</v>
      </c>
      <c r="T29" s="114">
        <v>44196</v>
      </c>
      <c r="U29" s="115" t="s">
        <v>300</v>
      </c>
      <c r="V29" s="116">
        <v>0.25</v>
      </c>
      <c r="W29" s="23" t="s">
        <v>144</v>
      </c>
      <c r="X29" s="139"/>
      <c r="Y29" s="118" t="s">
        <v>142</v>
      </c>
      <c r="Z29" s="119">
        <v>44316</v>
      </c>
      <c r="AA29" s="149" t="s">
        <v>301</v>
      </c>
      <c r="AB29" s="117">
        <v>4</v>
      </c>
      <c r="AC29" s="111">
        <f t="shared" si="1"/>
        <v>0.33333333333333331</v>
      </c>
      <c r="AD29" s="117" t="str">
        <f t="shared" si="2"/>
        <v>EN PROCESO</v>
      </c>
      <c r="AE29" s="117" t="b">
        <f t="shared" si="3"/>
        <v>0</v>
      </c>
      <c r="AF29" s="23" t="str">
        <f t="shared" si="4"/>
        <v>EN PROCESO</v>
      </c>
      <c r="AG29" s="115" t="s">
        <v>302</v>
      </c>
      <c r="AH29" s="117" t="s">
        <v>261</v>
      </c>
      <c r="AI29" s="22" t="str">
        <f t="shared" si="5"/>
        <v>PENDIENTE</v>
      </c>
      <c r="AJ29" s="117"/>
      <c r="AK29" s="104"/>
      <c r="AL29" s="117"/>
      <c r="AM29" s="150"/>
    </row>
    <row r="30" spans="1:39" s="24" customFormat="1" ht="183.6" x14ac:dyDescent="0.3">
      <c r="A30" s="102">
        <v>162</v>
      </c>
      <c r="B30" s="103">
        <v>43701</v>
      </c>
      <c r="C30" s="104" t="s">
        <v>15</v>
      </c>
      <c r="D30" s="104" t="s">
        <v>194</v>
      </c>
      <c r="E30" s="131">
        <v>43701</v>
      </c>
      <c r="F30" s="132" t="s">
        <v>197</v>
      </c>
      <c r="G30" s="133" t="s">
        <v>254</v>
      </c>
      <c r="H30" s="144" t="s">
        <v>205</v>
      </c>
      <c r="I30" s="142" t="s">
        <v>217</v>
      </c>
      <c r="J30" s="136">
        <v>12</v>
      </c>
      <c r="K30" s="110" t="s">
        <v>18</v>
      </c>
      <c r="L30" s="137" t="s">
        <v>228</v>
      </c>
      <c r="M30" s="132">
        <v>1</v>
      </c>
      <c r="N30" s="138">
        <v>1</v>
      </c>
      <c r="O30" s="130">
        <v>44075</v>
      </c>
      <c r="P30" s="130">
        <v>44432</v>
      </c>
      <c r="Q30" s="146" t="s">
        <v>235</v>
      </c>
      <c r="R30" s="104" t="s">
        <v>236</v>
      </c>
      <c r="S30" s="113" t="s">
        <v>237</v>
      </c>
      <c r="T30" s="114">
        <v>44196</v>
      </c>
      <c r="U30" s="115" t="s">
        <v>303</v>
      </c>
      <c r="V30" s="116">
        <v>0.25</v>
      </c>
      <c r="W30" s="23" t="s">
        <v>144</v>
      </c>
      <c r="X30" s="139"/>
      <c r="Y30" s="118" t="s">
        <v>142</v>
      </c>
      <c r="Z30" s="119">
        <v>44316</v>
      </c>
      <c r="AA30" s="151" t="s">
        <v>301</v>
      </c>
      <c r="AB30" s="117">
        <v>4</v>
      </c>
      <c r="AC30" s="111">
        <f t="shared" si="1"/>
        <v>0.33333333333333331</v>
      </c>
      <c r="AD30" s="117" t="str">
        <f t="shared" si="2"/>
        <v>EN PROCESO</v>
      </c>
      <c r="AE30" s="117" t="b">
        <f t="shared" si="3"/>
        <v>0</v>
      </c>
      <c r="AF30" s="23" t="str">
        <f t="shared" si="4"/>
        <v>EN PROCESO</v>
      </c>
      <c r="AG30" s="115" t="s">
        <v>302</v>
      </c>
      <c r="AH30" s="117" t="s">
        <v>261</v>
      </c>
      <c r="AI30" s="22" t="str">
        <f t="shared" si="5"/>
        <v>PENDIENTE</v>
      </c>
      <c r="AJ30" s="117"/>
      <c r="AK30" s="104"/>
      <c r="AL30" s="117"/>
    </row>
    <row r="31" spans="1:39" s="24" customFormat="1" ht="51" x14ac:dyDescent="0.3">
      <c r="A31" s="102">
        <v>164</v>
      </c>
      <c r="B31" s="103">
        <v>43701</v>
      </c>
      <c r="C31" s="104" t="s">
        <v>15</v>
      </c>
      <c r="D31" s="104" t="s">
        <v>194</v>
      </c>
      <c r="E31" s="131">
        <v>43701</v>
      </c>
      <c r="F31" s="132" t="s">
        <v>198</v>
      </c>
      <c r="G31" s="133" t="s">
        <v>250</v>
      </c>
      <c r="H31" s="144" t="s">
        <v>206</v>
      </c>
      <c r="I31" s="142" t="s">
        <v>218</v>
      </c>
      <c r="J31" s="136">
        <v>1</v>
      </c>
      <c r="K31" s="110" t="s">
        <v>18</v>
      </c>
      <c r="L31" s="137" t="s">
        <v>229</v>
      </c>
      <c r="M31" s="132">
        <v>1</v>
      </c>
      <c r="N31" s="138">
        <v>1</v>
      </c>
      <c r="O31" s="130">
        <v>44075</v>
      </c>
      <c r="P31" s="130">
        <v>44432</v>
      </c>
      <c r="Q31" s="146" t="s">
        <v>239</v>
      </c>
      <c r="R31" s="104" t="s">
        <v>40</v>
      </c>
      <c r="S31" s="148" t="s">
        <v>238</v>
      </c>
      <c r="T31" s="114">
        <v>44196</v>
      </c>
      <c r="U31" s="120" t="s">
        <v>304</v>
      </c>
      <c r="V31" s="116">
        <v>0</v>
      </c>
      <c r="W31" s="23" t="s">
        <v>145</v>
      </c>
      <c r="X31" s="139"/>
      <c r="Y31" s="118" t="s">
        <v>191</v>
      </c>
      <c r="Z31" s="119">
        <v>44316</v>
      </c>
      <c r="AA31" s="120" t="s">
        <v>262</v>
      </c>
      <c r="AB31" s="117">
        <v>0</v>
      </c>
      <c r="AC31" s="111">
        <f t="shared" si="1"/>
        <v>0</v>
      </c>
      <c r="AD31" s="117" t="str">
        <f t="shared" si="2"/>
        <v>SIN INICIAR</v>
      </c>
      <c r="AE31" s="117" t="b">
        <f t="shared" si="3"/>
        <v>0</v>
      </c>
      <c r="AF31" s="23" t="str">
        <f t="shared" si="4"/>
        <v>SIN INICIAR</v>
      </c>
      <c r="AG31" s="121" t="s">
        <v>305</v>
      </c>
      <c r="AH31" s="122" t="s">
        <v>191</v>
      </c>
      <c r="AI31" s="22" t="str">
        <f t="shared" si="5"/>
        <v>PENDIENTE</v>
      </c>
      <c r="AJ31" s="117"/>
      <c r="AK31" s="104"/>
      <c r="AL31" s="117"/>
    </row>
    <row r="32" spans="1:39" s="24" customFormat="1" ht="61.2" x14ac:dyDescent="0.3">
      <c r="A32" s="102">
        <v>165</v>
      </c>
      <c r="B32" s="103">
        <v>43701</v>
      </c>
      <c r="C32" s="104" t="s">
        <v>15</v>
      </c>
      <c r="D32" s="104" t="s">
        <v>194</v>
      </c>
      <c r="E32" s="131">
        <v>43701</v>
      </c>
      <c r="F32" s="132" t="s">
        <v>199</v>
      </c>
      <c r="G32" s="133" t="s">
        <v>251</v>
      </c>
      <c r="H32" s="144" t="s">
        <v>207</v>
      </c>
      <c r="I32" s="142" t="s">
        <v>219</v>
      </c>
      <c r="J32" s="136">
        <v>1</v>
      </c>
      <c r="K32" s="110" t="s">
        <v>18</v>
      </c>
      <c r="L32" s="137" t="s">
        <v>230</v>
      </c>
      <c r="M32" s="132">
        <v>1</v>
      </c>
      <c r="N32" s="138">
        <v>1</v>
      </c>
      <c r="O32" s="130">
        <v>44075</v>
      </c>
      <c r="P32" s="130">
        <v>44432</v>
      </c>
      <c r="Q32" s="146" t="s">
        <v>240</v>
      </c>
      <c r="R32" s="104" t="s">
        <v>40</v>
      </c>
      <c r="S32" s="148" t="s">
        <v>241</v>
      </c>
      <c r="T32" s="114">
        <v>44196</v>
      </c>
      <c r="U32" s="120" t="s">
        <v>304</v>
      </c>
      <c r="V32" s="116">
        <v>0</v>
      </c>
      <c r="W32" s="23" t="s">
        <v>145</v>
      </c>
      <c r="X32" s="139"/>
      <c r="Y32" s="118" t="s">
        <v>191</v>
      </c>
      <c r="Z32" s="119">
        <v>44316</v>
      </c>
      <c r="AA32" s="120" t="s">
        <v>262</v>
      </c>
      <c r="AB32" s="117">
        <v>0</v>
      </c>
      <c r="AC32" s="111">
        <f t="shared" si="1"/>
        <v>0</v>
      </c>
      <c r="AD32" s="117" t="str">
        <f t="shared" si="2"/>
        <v>SIN INICIAR</v>
      </c>
      <c r="AE32" s="117" t="b">
        <f t="shared" si="3"/>
        <v>0</v>
      </c>
      <c r="AF32" s="23" t="str">
        <f t="shared" si="4"/>
        <v>SIN INICIAR</v>
      </c>
      <c r="AG32" s="121" t="s">
        <v>306</v>
      </c>
      <c r="AH32" s="122" t="s">
        <v>191</v>
      </c>
      <c r="AI32" s="22" t="str">
        <f t="shared" si="5"/>
        <v>PENDIENTE</v>
      </c>
      <c r="AJ32" s="117"/>
      <c r="AK32" s="104"/>
      <c r="AL32" s="117"/>
    </row>
    <row r="33" spans="1:38" s="24" customFormat="1" ht="112.8" thickBot="1" x14ac:dyDescent="0.35">
      <c r="A33" s="152">
        <v>166</v>
      </c>
      <c r="B33" s="153">
        <v>43701</v>
      </c>
      <c r="C33" s="154" t="s">
        <v>15</v>
      </c>
      <c r="D33" s="154" t="s">
        <v>194</v>
      </c>
      <c r="E33" s="155">
        <v>43701</v>
      </c>
      <c r="F33" s="156" t="s">
        <v>200</v>
      </c>
      <c r="G33" s="157" t="s">
        <v>252</v>
      </c>
      <c r="H33" s="158" t="s">
        <v>208</v>
      </c>
      <c r="I33" s="159" t="s">
        <v>220</v>
      </c>
      <c r="J33" s="160">
        <v>1</v>
      </c>
      <c r="K33" s="161" t="s">
        <v>18</v>
      </c>
      <c r="L33" s="162" t="s">
        <v>231</v>
      </c>
      <c r="M33" s="156">
        <v>1</v>
      </c>
      <c r="N33" s="163">
        <v>1</v>
      </c>
      <c r="O33" s="164">
        <v>44075</v>
      </c>
      <c r="P33" s="164">
        <v>44432</v>
      </c>
      <c r="Q33" s="165" t="s">
        <v>240</v>
      </c>
      <c r="R33" s="154" t="s">
        <v>40</v>
      </c>
      <c r="S33" s="166" t="s">
        <v>241</v>
      </c>
      <c r="T33" s="114">
        <v>44196</v>
      </c>
      <c r="U33" s="120" t="s">
        <v>304</v>
      </c>
      <c r="V33" s="116">
        <v>0</v>
      </c>
      <c r="W33" s="23" t="s">
        <v>145</v>
      </c>
      <c r="X33" s="139"/>
      <c r="Y33" s="118" t="s">
        <v>191</v>
      </c>
      <c r="Z33" s="119">
        <v>44316</v>
      </c>
      <c r="AA33" s="120" t="s">
        <v>262</v>
      </c>
      <c r="AB33" s="117">
        <v>0.5</v>
      </c>
      <c r="AC33" s="111">
        <f t="shared" si="1"/>
        <v>0.5</v>
      </c>
      <c r="AD33" s="117" t="str">
        <f t="shared" si="2"/>
        <v>EN PROCESO</v>
      </c>
      <c r="AE33" s="117" t="b">
        <f t="shared" si="3"/>
        <v>0</v>
      </c>
      <c r="AF33" s="23" t="str">
        <f t="shared" si="4"/>
        <v>EN PROCESO</v>
      </c>
      <c r="AG33" s="121" t="s">
        <v>307</v>
      </c>
      <c r="AH33" s="122" t="s">
        <v>191</v>
      </c>
      <c r="AI33" s="22" t="str">
        <f t="shared" si="5"/>
        <v>PENDIENTE</v>
      </c>
      <c r="AJ33" s="117"/>
      <c r="AK33" s="104"/>
      <c r="AL33" s="117"/>
    </row>
  </sheetData>
  <sheetProtection algorithmName="SHA-512" hashValue="ToaSwco0ZjFhSG3xZES017DCYzU+reTUg1fVD2lrGN4ZnzlCCuidGr5FA1OyaJrkpf80gllN61md+xc2Gke6rw==" saltValue="29MbOkixOjCvbO7r1VeHZQ==" spinCount="100000" sheet="1" formatCells="0" formatColumns="0"/>
  <autoFilter ref="A9:AL33"/>
  <mergeCells count="49">
    <mergeCell ref="AI7:AI8"/>
    <mergeCell ref="AJ7:AJ8"/>
    <mergeCell ref="AK7:AK8"/>
    <mergeCell ref="AL7:AL8"/>
    <mergeCell ref="Z6:AH6"/>
    <mergeCell ref="AD7:AD9"/>
    <mergeCell ref="AE7:AE9"/>
    <mergeCell ref="AG7:AG8"/>
    <mergeCell ref="AH7:AH8"/>
    <mergeCell ref="AC7:AC8"/>
    <mergeCell ref="AB7:AB8"/>
    <mergeCell ref="AA7:AA8"/>
    <mergeCell ref="N7:N8"/>
    <mergeCell ref="Z7:Z8"/>
    <mergeCell ref="AF7:AF8"/>
    <mergeCell ref="H7:H8"/>
    <mergeCell ref="O7:O8"/>
    <mergeCell ref="M7:M8"/>
    <mergeCell ref="S7:S8"/>
    <mergeCell ref="P7:P8"/>
    <mergeCell ref="K7:K8"/>
    <mergeCell ref="R7:R8"/>
    <mergeCell ref="L7:L8"/>
    <mergeCell ref="Y7:Y8"/>
    <mergeCell ref="Q7:Q8"/>
    <mergeCell ref="X7:X8"/>
    <mergeCell ref="AI2:AK2"/>
    <mergeCell ref="AI3:AK3"/>
    <mergeCell ref="AI4:AK4"/>
    <mergeCell ref="T6:Y6"/>
    <mergeCell ref="H6:S6"/>
    <mergeCell ref="D1:AH4"/>
    <mergeCell ref="AI6:AL6"/>
    <mergeCell ref="G7:G8"/>
    <mergeCell ref="A6:G6"/>
    <mergeCell ref="A1:C4"/>
    <mergeCell ref="AL1:AL4"/>
    <mergeCell ref="AI1:AK1"/>
    <mergeCell ref="A7:A8"/>
    <mergeCell ref="B7:B8"/>
    <mergeCell ref="C7:C8"/>
    <mergeCell ref="D7:D8"/>
    <mergeCell ref="E7:E8"/>
    <mergeCell ref="W7:W8"/>
    <mergeCell ref="T7:T8"/>
    <mergeCell ref="U7:U8"/>
    <mergeCell ref="V7:V8"/>
    <mergeCell ref="F7:F8"/>
    <mergeCell ref="I7:J7"/>
  </mergeCells>
  <phoneticPr fontId="14" type="noConversion"/>
  <conditionalFormatting sqref="W10:W11 W13:W14">
    <cfRule type="containsText" dxfId="162" priority="226" operator="containsText" text="EN PROCESO">
      <formula>NOT(ISERROR(SEARCH("EN PROCESO",W10)))</formula>
    </cfRule>
    <cfRule type="containsText" dxfId="161" priority="227" operator="containsText" text="INCUMPLIDA">
      <formula>NOT(ISERROR(SEARCH("INCUMPLIDA",W10)))</formula>
    </cfRule>
    <cfRule type="containsText" dxfId="160" priority="229" operator="containsText" text="TERMINADA">
      <formula>NOT(ISERROR(SEARCH("TERMINADA",W10)))</formula>
    </cfRule>
    <cfRule type="containsText" dxfId="159" priority="230" operator="containsText" text="SIN INICIAR">
      <formula>NOT(ISERROR(SEARCH("SIN INICIAR",W10)))</formula>
    </cfRule>
  </conditionalFormatting>
  <conditionalFormatting sqref="X10:X14">
    <cfRule type="containsText" dxfId="158" priority="231" operator="containsText" text="CERRADA">
      <formula>NOT(ISERROR(SEARCH("CERRADA",X10)))</formula>
    </cfRule>
    <cfRule type="containsText" dxfId="157" priority="232" operator="containsText" text="ABIERTA">
      <formula>NOT(ISERROR(SEARCH("ABIERTA",X10)))</formula>
    </cfRule>
  </conditionalFormatting>
  <conditionalFormatting sqref="W12">
    <cfRule type="containsText" dxfId="156" priority="166" operator="containsText" text="INCUMPLIDA">
      <formula>NOT(ISERROR(SEARCH("INCUMPLIDA",W12)))</formula>
    </cfRule>
    <cfRule type="containsText" dxfId="155" priority="167" operator="containsText" text="TERMINADA EXTEMPORÁNEA">
      <formula>NOT(ISERROR(SEARCH("TERMINADA EXTEMPORÁNEA",W12)))</formula>
    </cfRule>
    <cfRule type="containsText" dxfId="154" priority="168" operator="containsText" text="TERMINADA">
      <formula>NOT(ISERROR(SEARCH("TERMINADA",W12)))</formula>
    </cfRule>
    <cfRule type="containsText" dxfId="153" priority="169" operator="containsText" text="EN PROCESO">
      <formula>NOT(ISERROR(SEARCH("EN PROCESO",W12)))</formula>
    </cfRule>
    <cfRule type="containsText" dxfId="152" priority="170" operator="containsText" text="SIN INICIAR">
      <formula>NOT(ISERROR(SEARCH("SIN INICIAR",W12)))</formula>
    </cfRule>
  </conditionalFormatting>
  <conditionalFormatting sqref="W15:W22">
    <cfRule type="containsText" dxfId="151" priority="161" operator="containsText" text="INCUMPLIDA">
      <formula>NOT(ISERROR(SEARCH("INCUMPLIDA",W15)))</formula>
    </cfRule>
    <cfRule type="containsText" dxfId="150" priority="162" operator="containsText" text="TERMINADA EXTEMPORÁNEA">
      <formula>NOT(ISERROR(SEARCH("TERMINADA EXTEMPORÁNEA",W15)))</formula>
    </cfRule>
    <cfRule type="containsText" dxfId="149" priority="163" operator="containsText" text="TERMINADA">
      <formula>NOT(ISERROR(SEARCH("TERMINADA",W15)))</formula>
    </cfRule>
    <cfRule type="containsText" dxfId="148" priority="164" operator="containsText" text="EN PROCESO">
      <formula>NOT(ISERROR(SEARCH("EN PROCESO",W15)))</formula>
    </cfRule>
    <cfRule type="containsText" dxfId="147" priority="165" operator="containsText" text="SIN INICIAR">
      <formula>NOT(ISERROR(SEARCH("SIN INICIAR",W15)))</formula>
    </cfRule>
  </conditionalFormatting>
  <conditionalFormatting sqref="W23">
    <cfRule type="containsText" dxfId="146" priority="156" operator="containsText" text="INCUMPLIDA">
      <formula>NOT(ISERROR(SEARCH("INCUMPLIDA",W23)))</formula>
    </cfRule>
    <cfRule type="containsText" dxfId="145" priority="157" operator="containsText" text="TERMINADA EXTEMPORÁNEA">
      <formula>NOT(ISERROR(SEARCH("TERMINADA EXTEMPORÁNEA",W23)))</formula>
    </cfRule>
    <cfRule type="containsText" dxfId="144" priority="158" operator="containsText" text="TERMINADA">
      <formula>NOT(ISERROR(SEARCH("TERMINADA",W23)))</formula>
    </cfRule>
    <cfRule type="containsText" dxfId="143" priority="159" operator="containsText" text="EN PROCESO">
      <formula>NOT(ISERROR(SEARCH("EN PROCESO",W23)))</formula>
    </cfRule>
    <cfRule type="containsText" dxfId="142" priority="160" operator="containsText" text="SIN INICIAR">
      <formula>NOT(ISERROR(SEARCH("SIN INICIAR",W23)))</formula>
    </cfRule>
  </conditionalFormatting>
  <conditionalFormatting sqref="W30">
    <cfRule type="containsText" dxfId="141" priority="121" operator="containsText" text="INCUMPLIDA">
      <formula>NOT(ISERROR(SEARCH("INCUMPLIDA",W30)))</formula>
    </cfRule>
    <cfRule type="containsText" dxfId="140" priority="122" operator="containsText" text="TERMINADA EXTEMPORÁNEA">
      <formula>NOT(ISERROR(SEARCH("TERMINADA EXTEMPORÁNEA",W30)))</formula>
    </cfRule>
    <cfRule type="containsText" dxfId="139" priority="123" operator="containsText" text="TERMINADA">
      <formula>NOT(ISERROR(SEARCH("TERMINADA",W30)))</formula>
    </cfRule>
    <cfRule type="containsText" dxfId="138" priority="124" operator="containsText" text="EN PROCESO">
      <formula>NOT(ISERROR(SEARCH("EN PROCESO",W30)))</formula>
    </cfRule>
    <cfRule type="containsText" dxfId="137" priority="125" operator="containsText" text="SIN INICIAR">
      <formula>NOT(ISERROR(SEARCH("SIN INICIAR",W30)))</formula>
    </cfRule>
  </conditionalFormatting>
  <conditionalFormatting sqref="W24">
    <cfRule type="containsText" dxfId="136" priority="146" operator="containsText" text="INCUMPLIDA">
      <formula>NOT(ISERROR(SEARCH("INCUMPLIDA",W24)))</formula>
    </cfRule>
    <cfRule type="containsText" dxfId="135" priority="147" operator="containsText" text="TERMINADA EXTEMPORÁNEA">
      <formula>NOT(ISERROR(SEARCH("TERMINADA EXTEMPORÁNEA",W24)))</formula>
    </cfRule>
    <cfRule type="containsText" dxfId="134" priority="148" operator="containsText" text="TERMINADA">
      <formula>NOT(ISERROR(SEARCH("TERMINADA",W24)))</formula>
    </cfRule>
    <cfRule type="containsText" dxfId="133" priority="149" operator="containsText" text="EN PROCESO">
      <formula>NOT(ISERROR(SEARCH("EN PROCESO",W24)))</formula>
    </cfRule>
    <cfRule type="containsText" dxfId="132" priority="150" operator="containsText" text="SIN INICIAR">
      <formula>NOT(ISERROR(SEARCH("SIN INICIAR",W24)))</formula>
    </cfRule>
  </conditionalFormatting>
  <conditionalFormatting sqref="W25">
    <cfRule type="containsText" dxfId="131" priority="141" operator="containsText" text="INCUMPLIDA">
      <formula>NOT(ISERROR(SEARCH("INCUMPLIDA",W25)))</formula>
    </cfRule>
    <cfRule type="containsText" dxfId="130" priority="142" operator="containsText" text="TERMINADA EXTEMPORÁNEA">
      <formula>NOT(ISERROR(SEARCH("TERMINADA EXTEMPORÁNEA",W25)))</formula>
    </cfRule>
    <cfRule type="containsText" dxfId="129" priority="143" operator="containsText" text="TERMINADA">
      <formula>NOT(ISERROR(SEARCH("TERMINADA",W25)))</formula>
    </cfRule>
    <cfRule type="containsText" dxfId="128" priority="144" operator="containsText" text="EN PROCESO">
      <formula>NOT(ISERROR(SEARCH("EN PROCESO",W25)))</formula>
    </cfRule>
    <cfRule type="containsText" dxfId="127" priority="145" operator="containsText" text="SIN INICIAR">
      <formula>NOT(ISERROR(SEARCH("SIN INICIAR",W25)))</formula>
    </cfRule>
  </conditionalFormatting>
  <conditionalFormatting sqref="W26:W27">
    <cfRule type="containsText" dxfId="126" priority="136" operator="containsText" text="INCUMPLIDA">
      <formula>NOT(ISERROR(SEARCH("INCUMPLIDA",W26)))</formula>
    </cfRule>
    <cfRule type="containsText" dxfId="125" priority="137" operator="containsText" text="TERMINADA EXTEMPORÁNEA">
      <formula>NOT(ISERROR(SEARCH("TERMINADA EXTEMPORÁNEA",W26)))</formula>
    </cfRule>
    <cfRule type="containsText" dxfId="124" priority="138" operator="containsText" text="TERMINADA">
      <formula>NOT(ISERROR(SEARCH("TERMINADA",W26)))</formula>
    </cfRule>
    <cfRule type="containsText" dxfId="123" priority="139" operator="containsText" text="EN PROCESO">
      <formula>NOT(ISERROR(SEARCH("EN PROCESO",W26)))</formula>
    </cfRule>
    <cfRule type="containsText" dxfId="122" priority="140" operator="containsText" text="SIN INICIAR">
      <formula>NOT(ISERROR(SEARCH("SIN INICIAR",W26)))</formula>
    </cfRule>
  </conditionalFormatting>
  <conditionalFormatting sqref="W28">
    <cfRule type="containsText" dxfId="121" priority="131" operator="containsText" text="INCUMPLIDA">
      <formula>NOT(ISERROR(SEARCH("INCUMPLIDA",W28)))</formula>
    </cfRule>
    <cfRule type="containsText" dxfId="120" priority="132" operator="containsText" text="TERMINADA EXTEMPORÁNEA">
      <formula>NOT(ISERROR(SEARCH("TERMINADA EXTEMPORÁNEA",W28)))</formula>
    </cfRule>
    <cfRule type="containsText" dxfId="119" priority="133" operator="containsText" text="TERMINADA">
      <formula>NOT(ISERROR(SEARCH("TERMINADA",W28)))</formula>
    </cfRule>
    <cfRule type="containsText" dxfId="118" priority="134" operator="containsText" text="EN PROCESO">
      <formula>NOT(ISERROR(SEARCH("EN PROCESO",W28)))</formula>
    </cfRule>
    <cfRule type="containsText" dxfId="117" priority="135" operator="containsText" text="SIN INICIAR">
      <formula>NOT(ISERROR(SEARCH("SIN INICIAR",W28)))</formula>
    </cfRule>
  </conditionalFormatting>
  <conditionalFormatting sqref="W29">
    <cfRule type="containsText" dxfId="116" priority="126" operator="containsText" text="INCUMPLIDA">
      <formula>NOT(ISERROR(SEARCH("INCUMPLIDA",W29)))</formula>
    </cfRule>
    <cfRule type="containsText" dxfId="115" priority="127" operator="containsText" text="TERMINADA EXTEMPORÁNEA">
      <formula>NOT(ISERROR(SEARCH("TERMINADA EXTEMPORÁNEA",W29)))</formula>
    </cfRule>
    <cfRule type="containsText" dxfId="114" priority="128" operator="containsText" text="TERMINADA">
      <formula>NOT(ISERROR(SEARCH("TERMINADA",W29)))</formula>
    </cfRule>
    <cfRule type="containsText" dxfId="113" priority="129" operator="containsText" text="EN PROCESO">
      <formula>NOT(ISERROR(SEARCH("EN PROCESO",W29)))</formula>
    </cfRule>
    <cfRule type="containsText" dxfId="112" priority="130" operator="containsText" text="SIN INICIAR">
      <formula>NOT(ISERROR(SEARCH("SIN INICIAR",W29)))</formula>
    </cfRule>
  </conditionalFormatting>
  <conditionalFormatting sqref="W31:W33">
    <cfRule type="containsText" dxfId="111" priority="116" operator="containsText" text="INCUMPLIDA">
      <formula>NOT(ISERROR(SEARCH("INCUMPLIDA",W31)))</formula>
    </cfRule>
    <cfRule type="containsText" dxfId="110" priority="117" operator="containsText" text="TERMINADA EXTEMPORÁNEA">
      <formula>NOT(ISERROR(SEARCH("TERMINADA EXTEMPORÁNEA",W31)))</formula>
    </cfRule>
    <cfRule type="containsText" dxfId="109" priority="118" operator="containsText" text="TERMINADA">
      <formula>NOT(ISERROR(SEARCH("TERMINADA",W31)))</formula>
    </cfRule>
    <cfRule type="containsText" dxfId="108" priority="119" operator="containsText" text="EN PROCESO">
      <formula>NOT(ISERROR(SEARCH("EN PROCESO",W31)))</formula>
    </cfRule>
    <cfRule type="containsText" dxfId="107" priority="120" operator="containsText" text="SIN INICIAR">
      <formula>NOT(ISERROR(SEARCH("SIN INICIAR",W31)))</formula>
    </cfRule>
  </conditionalFormatting>
  <conditionalFormatting sqref="Z6">
    <cfRule type="containsText" dxfId="106" priority="112" operator="containsText" text="SIN INICIAR">
      <formula>NOT(ISERROR(SEARCH("SIN INICIAR",Z6)))</formula>
    </cfRule>
  </conditionalFormatting>
  <conditionalFormatting sqref="Z6">
    <cfRule type="containsText" dxfId="105" priority="111" operator="containsText" text="EN PROCESO">
      <formula>NOT(ISERROR(SEARCH("EN PROCESO",Z6)))</formula>
    </cfRule>
  </conditionalFormatting>
  <conditionalFormatting sqref="AF10">
    <cfRule type="containsText" dxfId="104" priority="107" operator="containsText" text="EN PROCESO">
      <formula>NOT(ISERROR(SEARCH("EN PROCESO",AF10)))</formula>
    </cfRule>
    <cfRule type="containsText" dxfId="103" priority="108" operator="containsText" text="INCUMPLIDA">
      <formula>NOT(ISERROR(SEARCH("INCUMPLIDA",AF10)))</formula>
    </cfRule>
    <cfRule type="containsText" dxfId="102" priority="109" operator="containsText" text="TERMINADA">
      <formula>NOT(ISERROR(SEARCH("TERMINADA",AF10)))</formula>
    </cfRule>
    <cfRule type="containsText" dxfId="101" priority="110" operator="containsText" text="SIN INICIAR">
      <formula>NOT(ISERROR(SEARCH("SIN INICIAR",AF10)))</formula>
    </cfRule>
  </conditionalFormatting>
  <conditionalFormatting sqref="AF11:AF12">
    <cfRule type="containsText" dxfId="100" priority="102" operator="containsText" text="INCUMPLIDA">
      <formula>NOT(ISERROR(SEARCH("INCUMPLIDA",AF11)))</formula>
    </cfRule>
    <cfRule type="containsText" dxfId="99" priority="103" operator="containsText" text="TERMINADA EXTEMPORÁNEA">
      <formula>NOT(ISERROR(SEARCH("TERMINADA EXTEMPORÁNEA",AF11)))</formula>
    </cfRule>
    <cfRule type="containsText" dxfId="98" priority="104" operator="containsText" text="TERMINADA">
      <formula>NOT(ISERROR(SEARCH("TERMINADA",AF11)))</formula>
    </cfRule>
    <cfRule type="containsText" dxfId="97" priority="105" operator="containsText" text="EN PROCESO">
      <formula>NOT(ISERROR(SEARCH("EN PROCESO",AF11)))</formula>
    </cfRule>
    <cfRule type="containsText" dxfId="96" priority="106" operator="containsText" text="SIN INICIAR">
      <formula>NOT(ISERROR(SEARCH("SIN INICIAR",AF11)))</formula>
    </cfRule>
  </conditionalFormatting>
  <conditionalFormatting sqref="AF13">
    <cfRule type="containsText" dxfId="95" priority="98" operator="containsText" text="EN PROCESO">
      <formula>NOT(ISERROR(SEARCH("EN PROCESO",AF13)))</formula>
    </cfRule>
    <cfRule type="containsText" dxfId="94" priority="99" operator="containsText" text="INCUMPLIDA">
      <formula>NOT(ISERROR(SEARCH("INCUMPLIDA",AF13)))</formula>
    </cfRule>
    <cfRule type="containsText" dxfId="93" priority="100" operator="containsText" text="TERMINADA">
      <formula>NOT(ISERROR(SEARCH("TERMINADA",AF13)))</formula>
    </cfRule>
    <cfRule type="containsText" dxfId="92" priority="101" operator="containsText" text="SIN INICIAR">
      <formula>NOT(ISERROR(SEARCH("SIN INICIAR",AF13)))</formula>
    </cfRule>
  </conditionalFormatting>
  <conditionalFormatting sqref="AF14">
    <cfRule type="containsText" dxfId="91" priority="94" operator="containsText" text="EN PROCESO">
      <formula>NOT(ISERROR(SEARCH("EN PROCESO",AF14)))</formula>
    </cfRule>
    <cfRule type="containsText" dxfId="90" priority="95" operator="containsText" text="INCUMPLIDA">
      <formula>NOT(ISERROR(SEARCH("INCUMPLIDA",AF14)))</formula>
    </cfRule>
    <cfRule type="containsText" dxfId="89" priority="96" operator="containsText" text="TERMINADA">
      <formula>NOT(ISERROR(SEARCH("TERMINADA",AF14)))</formula>
    </cfRule>
    <cfRule type="containsText" dxfId="88" priority="97" operator="containsText" text="SIN INICIAR">
      <formula>NOT(ISERROR(SEARCH("SIN INICIAR",AF14)))</formula>
    </cfRule>
  </conditionalFormatting>
  <conditionalFormatting sqref="AF15">
    <cfRule type="containsText" dxfId="87" priority="90" operator="containsText" text="EN PROCESO">
      <formula>NOT(ISERROR(SEARCH("EN PROCESO",AF15)))</formula>
    </cfRule>
    <cfRule type="containsText" dxfId="86" priority="91" operator="containsText" text="INCUMPLIDA">
      <formula>NOT(ISERROR(SEARCH("INCUMPLIDA",AF15)))</formula>
    </cfRule>
    <cfRule type="containsText" dxfId="85" priority="92" operator="containsText" text="TERMINADA">
      <formula>NOT(ISERROR(SEARCH("TERMINADA",AF15)))</formula>
    </cfRule>
    <cfRule type="containsText" dxfId="84" priority="93" operator="containsText" text="SIN INICIAR">
      <formula>NOT(ISERROR(SEARCH("SIN INICIAR",AF15)))</formula>
    </cfRule>
  </conditionalFormatting>
  <conditionalFormatting sqref="AF21">
    <cfRule type="containsText" dxfId="83" priority="85" operator="containsText" text="INCUMPLIDA">
      <formula>NOT(ISERROR(SEARCH("INCUMPLIDA",AF21)))</formula>
    </cfRule>
    <cfRule type="containsText" dxfId="82" priority="86" operator="containsText" text="TERMINADA EXTEMPORÁNEA">
      <formula>NOT(ISERROR(SEARCH("TERMINADA EXTEMPORÁNEA",AF21)))</formula>
    </cfRule>
    <cfRule type="containsText" dxfId="81" priority="87" operator="containsText" text="TERMINADA">
      <formula>NOT(ISERROR(SEARCH("TERMINADA",AF21)))</formula>
    </cfRule>
    <cfRule type="containsText" dxfId="80" priority="88" operator="containsText" text="EN PROCESO">
      <formula>NOT(ISERROR(SEARCH("EN PROCESO",AF21)))</formula>
    </cfRule>
    <cfRule type="containsText" dxfId="79" priority="89" operator="containsText" text="SIN INICIAR">
      <formula>NOT(ISERROR(SEARCH("SIN INICIAR",AF21)))</formula>
    </cfRule>
  </conditionalFormatting>
  <conditionalFormatting sqref="AF20">
    <cfRule type="containsText" dxfId="78" priority="80" operator="containsText" text="INCUMPLIDA">
      <formula>NOT(ISERROR(SEARCH("INCUMPLIDA",AF20)))</formula>
    </cfRule>
    <cfRule type="containsText" dxfId="77" priority="81" operator="containsText" text="TERMINADA EXTEMPORÁNEA">
      <formula>NOT(ISERROR(SEARCH("TERMINADA EXTEMPORÁNEA",AF20)))</formula>
    </cfRule>
    <cfRule type="containsText" dxfId="76" priority="82" operator="containsText" text="TERMINADA">
      <formula>NOT(ISERROR(SEARCH("TERMINADA",AF20)))</formula>
    </cfRule>
    <cfRule type="containsText" dxfId="75" priority="83" operator="containsText" text="EN PROCESO">
      <formula>NOT(ISERROR(SEARCH("EN PROCESO",AF20)))</formula>
    </cfRule>
    <cfRule type="containsText" dxfId="74" priority="84" operator="containsText" text="SIN INICIAR">
      <formula>NOT(ISERROR(SEARCH("SIN INICIAR",AF20)))</formula>
    </cfRule>
  </conditionalFormatting>
  <conditionalFormatting sqref="AF19">
    <cfRule type="containsText" dxfId="73" priority="75" operator="containsText" text="INCUMPLIDA">
      <formula>NOT(ISERROR(SEARCH("INCUMPLIDA",AF19)))</formula>
    </cfRule>
    <cfRule type="containsText" dxfId="72" priority="76" operator="containsText" text="TERMINADA EXTEMPORÁNEA">
      <formula>NOT(ISERROR(SEARCH("TERMINADA EXTEMPORÁNEA",AF19)))</formula>
    </cfRule>
    <cfRule type="containsText" dxfId="71" priority="77" operator="containsText" text="TERMINADA">
      <formula>NOT(ISERROR(SEARCH("TERMINADA",AF19)))</formula>
    </cfRule>
    <cfRule type="containsText" dxfId="70" priority="78" operator="containsText" text="EN PROCESO">
      <formula>NOT(ISERROR(SEARCH("EN PROCESO",AF19)))</formula>
    </cfRule>
    <cfRule type="containsText" dxfId="69" priority="79" operator="containsText" text="SIN INICIAR">
      <formula>NOT(ISERROR(SEARCH("SIN INICIAR",AF19)))</formula>
    </cfRule>
  </conditionalFormatting>
  <conditionalFormatting sqref="AF18">
    <cfRule type="containsText" dxfId="68" priority="70" operator="containsText" text="INCUMPLIDA">
      <formula>NOT(ISERROR(SEARCH("INCUMPLIDA",AF18)))</formula>
    </cfRule>
    <cfRule type="containsText" dxfId="67" priority="71" operator="containsText" text="TERMINADA EXTEMPORÁNEA">
      <formula>NOT(ISERROR(SEARCH("TERMINADA EXTEMPORÁNEA",AF18)))</formula>
    </cfRule>
    <cfRule type="containsText" dxfId="66" priority="72" operator="containsText" text="TERMINADA">
      <formula>NOT(ISERROR(SEARCH("TERMINADA",AF18)))</formula>
    </cfRule>
    <cfRule type="containsText" dxfId="65" priority="73" operator="containsText" text="EN PROCESO">
      <formula>NOT(ISERROR(SEARCH("EN PROCESO",AF18)))</formula>
    </cfRule>
    <cfRule type="containsText" dxfId="64" priority="74" operator="containsText" text="SIN INICIAR">
      <formula>NOT(ISERROR(SEARCH("SIN INICIAR",AF18)))</formula>
    </cfRule>
  </conditionalFormatting>
  <conditionalFormatting sqref="AF17">
    <cfRule type="containsText" dxfId="63" priority="65" operator="containsText" text="INCUMPLIDA">
      <formula>NOT(ISERROR(SEARCH("INCUMPLIDA",AF17)))</formula>
    </cfRule>
    <cfRule type="containsText" dxfId="62" priority="66" operator="containsText" text="TERMINADA EXTEMPORÁNEA">
      <formula>NOT(ISERROR(SEARCH("TERMINADA EXTEMPORÁNEA",AF17)))</formula>
    </cfRule>
    <cfRule type="containsText" dxfId="61" priority="67" operator="containsText" text="TERMINADA">
      <formula>NOT(ISERROR(SEARCH("TERMINADA",AF17)))</formula>
    </cfRule>
    <cfRule type="containsText" dxfId="60" priority="68" operator="containsText" text="EN PROCESO">
      <formula>NOT(ISERROR(SEARCH("EN PROCESO",AF17)))</formula>
    </cfRule>
    <cfRule type="containsText" dxfId="59" priority="69" operator="containsText" text="SIN INICIAR">
      <formula>NOT(ISERROR(SEARCH("SIN INICIAR",AF17)))</formula>
    </cfRule>
  </conditionalFormatting>
  <conditionalFormatting sqref="AF16">
    <cfRule type="containsText" dxfId="58" priority="60" operator="containsText" text="INCUMPLIDA">
      <formula>NOT(ISERROR(SEARCH("INCUMPLIDA",AF16)))</formula>
    </cfRule>
    <cfRule type="containsText" dxfId="57" priority="61" operator="containsText" text="TERMINADA EXTEMPORÁNEA">
      <formula>NOT(ISERROR(SEARCH("TERMINADA EXTEMPORÁNEA",AF16)))</formula>
    </cfRule>
    <cfRule type="containsText" dxfId="56" priority="62" operator="containsText" text="TERMINADA">
      <formula>NOT(ISERROR(SEARCH("TERMINADA",AF16)))</formula>
    </cfRule>
    <cfRule type="containsText" dxfId="55" priority="63" operator="containsText" text="EN PROCESO">
      <formula>NOT(ISERROR(SEARCH("EN PROCESO",AF16)))</formula>
    </cfRule>
    <cfRule type="containsText" dxfId="54" priority="64" operator="containsText" text="SIN INICIAR">
      <formula>NOT(ISERROR(SEARCH("SIN INICIAR",AF16)))</formula>
    </cfRule>
  </conditionalFormatting>
  <conditionalFormatting sqref="AF29:AF30">
    <cfRule type="containsText" dxfId="53" priority="55" operator="containsText" text="INCUMPLIDA">
      <formula>NOT(ISERROR(SEARCH("INCUMPLIDA",AF29)))</formula>
    </cfRule>
    <cfRule type="containsText" dxfId="52" priority="56" operator="containsText" text="TERMINADA EXTEMPORÁNEA">
      <formula>NOT(ISERROR(SEARCH("TERMINADA EXTEMPORÁNEA",AF29)))</formula>
    </cfRule>
    <cfRule type="containsText" dxfId="51" priority="57" operator="containsText" text="TERMINADA">
      <formula>NOT(ISERROR(SEARCH("TERMINADA",AF29)))</formula>
    </cfRule>
    <cfRule type="containsText" dxfId="50" priority="58" operator="containsText" text="EN PROCESO">
      <formula>NOT(ISERROR(SEARCH("EN PROCESO",AF29)))</formula>
    </cfRule>
    <cfRule type="containsText" dxfId="49" priority="59" operator="containsText" text="SIN INICIAR">
      <formula>NOT(ISERROR(SEARCH("SIN INICIAR",AF29)))</formula>
    </cfRule>
  </conditionalFormatting>
  <conditionalFormatting sqref="AF31">
    <cfRule type="containsText" dxfId="48" priority="50" operator="containsText" text="INCUMPLIDA">
      <formula>NOT(ISERROR(SEARCH("INCUMPLIDA",AF31)))</formula>
    </cfRule>
    <cfRule type="containsText" dxfId="47" priority="51" operator="containsText" text="TERMINADA EXTEMPORÁNEA">
      <formula>NOT(ISERROR(SEARCH("TERMINADA EXTEMPORÁNEA",AF31)))</formula>
    </cfRule>
    <cfRule type="containsText" dxfId="46" priority="52" operator="containsText" text="TERMINADA">
      <formula>NOT(ISERROR(SEARCH("TERMINADA",AF31)))</formula>
    </cfRule>
    <cfRule type="containsText" dxfId="45" priority="53" operator="containsText" text="EN PROCESO">
      <formula>NOT(ISERROR(SEARCH("EN PROCESO",AF31)))</formula>
    </cfRule>
    <cfRule type="containsText" dxfId="44" priority="54" operator="containsText" text="SIN INICIAR">
      <formula>NOT(ISERROR(SEARCH("SIN INICIAR",AF31)))</formula>
    </cfRule>
  </conditionalFormatting>
  <conditionalFormatting sqref="AF32">
    <cfRule type="containsText" dxfId="43" priority="45" operator="containsText" text="INCUMPLIDA">
      <formula>NOT(ISERROR(SEARCH("INCUMPLIDA",AF32)))</formula>
    </cfRule>
    <cfRule type="containsText" dxfId="42" priority="46" operator="containsText" text="TERMINADA EXTEMPORÁNEA">
      <formula>NOT(ISERROR(SEARCH("TERMINADA EXTEMPORÁNEA",AF32)))</formula>
    </cfRule>
    <cfRule type="containsText" dxfId="41" priority="47" operator="containsText" text="TERMINADA">
      <formula>NOT(ISERROR(SEARCH("TERMINADA",AF32)))</formula>
    </cfRule>
    <cfRule type="containsText" dxfId="40" priority="48" operator="containsText" text="EN PROCESO">
      <formula>NOT(ISERROR(SEARCH("EN PROCESO",AF32)))</formula>
    </cfRule>
    <cfRule type="containsText" dxfId="39" priority="49" operator="containsText" text="SIN INICIAR">
      <formula>NOT(ISERROR(SEARCH("SIN INICIAR",AF32)))</formula>
    </cfRule>
  </conditionalFormatting>
  <conditionalFormatting sqref="AF33">
    <cfRule type="containsText" dxfId="38" priority="40" operator="containsText" text="INCUMPLIDA">
      <formula>NOT(ISERROR(SEARCH("INCUMPLIDA",AF33)))</formula>
    </cfRule>
    <cfRule type="containsText" dxfId="37" priority="41" operator="containsText" text="TERMINADA EXTEMPORÁNEA">
      <formula>NOT(ISERROR(SEARCH("TERMINADA EXTEMPORÁNEA",AF33)))</formula>
    </cfRule>
    <cfRule type="containsText" dxfId="36" priority="42" operator="containsText" text="TERMINADA">
      <formula>NOT(ISERROR(SEARCH("TERMINADA",AF33)))</formula>
    </cfRule>
    <cfRule type="containsText" dxfId="35" priority="43" operator="containsText" text="EN PROCESO">
      <formula>NOT(ISERROR(SEARCH("EN PROCESO",AF33)))</formula>
    </cfRule>
    <cfRule type="containsText" dxfId="34" priority="44" operator="containsText" text="SIN INICIAR">
      <formula>NOT(ISERROR(SEARCH("SIN INICIAR",AF33)))</formula>
    </cfRule>
  </conditionalFormatting>
  <conditionalFormatting sqref="AK10:AK33">
    <cfRule type="containsText" dxfId="33" priority="38" operator="containsText" text="CERRADA">
      <formula>NOT(ISERROR(SEARCH("CERRADA",AK10)))</formula>
    </cfRule>
    <cfRule type="containsText" dxfId="32" priority="39" operator="containsText" text="ABIERTA">
      <formula>NOT(ISERROR(SEARCH("ABIERTA",AK10)))</formula>
    </cfRule>
  </conditionalFormatting>
  <conditionalFormatting sqref="AI10:AI33">
    <cfRule type="containsText" dxfId="31" priority="37" operator="containsText" text="PENDIENTE">
      <formula>NOT(ISERROR(SEARCH("PENDIENTE",AI10)))</formula>
    </cfRule>
    <cfRule type="containsText" dxfId="30" priority="36" operator="containsText" text="CUMPLIDA">
      <formula>NOT(ISERROR(SEARCH("CUMPLIDA",AI10)))</formula>
    </cfRule>
  </conditionalFormatting>
  <conditionalFormatting sqref="AF22">
    <cfRule type="containsText" dxfId="29" priority="26" operator="containsText" text="INCUMPLIDA">
      <formula>NOT(ISERROR(SEARCH("INCUMPLIDA",AF22)))</formula>
    </cfRule>
    <cfRule type="containsText" dxfId="28" priority="27" operator="containsText" text="TERMINADA EXTEMPORÁNEA">
      <formula>NOT(ISERROR(SEARCH("TERMINADA EXTEMPORÁNEA",AF22)))</formula>
    </cfRule>
    <cfRule type="containsText" dxfId="27" priority="28" operator="containsText" text="TERMINADA">
      <formula>NOT(ISERROR(SEARCH("TERMINADA",AF22)))</formula>
    </cfRule>
    <cfRule type="containsText" dxfId="26" priority="29" operator="containsText" text="EN PROCESO">
      <formula>NOT(ISERROR(SEARCH("EN PROCESO",AF22)))</formula>
    </cfRule>
    <cfRule type="containsText" dxfId="25" priority="30" operator="containsText" text="SIN INICIAR">
      <formula>NOT(ISERROR(SEARCH("SIN INICIAR",AF22)))</formula>
    </cfRule>
  </conditionalFormatting>
  <conditionalFormatting sqref="AF23">
    <cfRule type="containsText" dxfId="24" priority="21" operator="containsText" text="INCUMPLIDA">
      <formula>NOT(ISERROR(SEARCH("INCUMPLIDA",AF23)))</formula>
    </cfRule>
    <cfRule type="containsText" dxfId="23" priority="22" operator="containsText" text="TERMINADA EXTEMPORÁNEA">
      <formula>NOT(ISERROR(SEARCH("TERMINADA EXTEMPORÁNEA",AF23)))</formula>
    </cfRule>
    <cfRule type="containsText" dxfId="22" priority="23" operator="containsText" text="TERMINADA">
      <formula>NOT(ISERROR(SEARCH("TERMINADA",AF23)))</formula>
    </cfRule>
    <cfRule type="containsText" dxfId="21" priority="24" operator="containsText" text="EN PROCESO">
      <formula>NOT(ISERROR(SEARCH("EN PROCESO",AF23)))</formula>
    </cfRule>
    <cfRule type="containsText" dxfId="20" priority="25" operator="containsText" text="SIN INICIAR">
      <formula>NOT(ISERROR(SEARCH("SIN INICIAR",AF23)))</formula>
    </cfRule>
  </conditionalFormatting>
  <conditionalFormatting sqref="AF24">
    <cfRule type="containsText" dxfId="19" priority="16" operator="containsText" text="INCUMPLIDA">
      <formula>NOT(ISERROR(SEARCH("INCUMPLIDA",AF24)))</formula>
    </cfRule>
    <cfRule type="containsText" dxfId="18" priority="17" operator="containsText" text="TERMINADA EXTEMPORÁNEA">
      <formula>NOT(ISERROR(SEARCH("TERMINADA EXTEMPORÁNEA",AF24)))</formula>
    </cfRule>
    <cfRule type="containsText" dxfId="17" priority="18" operator="containsText" text="TERMINADA">
      <formula>NOT(ISERROR(SEARCH("TERMINADA",AF24)))</formula>
    </cfRule>
    <cfRule type="containsText" dxfId="16" priority="19" operator="containsText" text="EN PROCESO">
      <formula>NOT(ISERROR(SEARCH("EN PROCESO",AF24)))</formula>
    </cfRule>
    <cfRule type="containsText" dxfId="15" priority="20" operator="containsText" text="SIN INICIAR">
      <formula>NOT(ISERROR(SEARCH("SIN INICIAR",AF24)))</formula>
    </cfRule>
  </conditionalFormatting>
  <conditionalFormatting sqref="AF25">
    <cfRule type="containsText" dxfId="14" priority="11" operator="containsText" text="INCUMPLIDA">
      <formula>NOT(ISERROR(SEARCH("INCUMPLIDA",AF25)))</formula>
    </cfRule>
    <cfRule type="containsText" dxfId="13" priority="12" operator="containsText" text="TERMINADA EXTEMPORÁNEA">
      <formula>NOT(ISERROR(SEARCH("TERMINADA EXTEMPORÁNEA",AF25)))</formula>
    </cfRule>
    <cfRule type="containsText" dxfId="12" priority="13" operator="containsText" text="TERMINADA">
      <formula>NOT(ISERROR(SEARCH("TERMINADA",AF25)))</formula>
    </cfRule>
    <cfRule type="containsText" dxfId="11" priority="14" operator="containsText" text="EN PROCESO">
      <formula>NOT(ISERROR(SEARCH("EN PROCESO",AF25)))</formula>
    </cfRule>
    <cfRule type="containsText" dxfId="10" priority="15" operator="containsText" text="SIN INICIAR">
      <formula>NOT(ISERROR(SEARCH("SIN INICIAR",AF25)))</formula>
    </cfRule>
  </conditionalFormatting>
  <conditionalFormatting sqref="AF26:AF27">
    <cfRule type="containsText" dxfId="9" priority="6" operator="containsText" text="INCUMPLIDA">
      <formula>NOT(ISERROR(SEARCH("INCUMPLIDA",AF26)))</formula>
    </cfRule>
    <cfRule type="containsText" dxfId="8" priority="7" operator="containsText" text="TERMINADA EXTEMPORÁNEA">
      <formula>NOT(ISERROR(SEARCH("TERMINADA EXTEMPORÁNEA",AF26)))</formula>
    </cfRule>
    <cfRule type="containsText" dxfId="7" priority="8" operator="containsText" text="TERMINADA">
      <formula>NOT(ISERROR(SEARCH("TERMINADA",AF26)))</formula>
    </cfRule>
    <cfRule type="containsText" dxfId="6" priority="9" operator="containsText" text="EN PROCESO">
      <formula>NOT(ISERROR(SEARCH("EN PROCESO",AF26)))</formula>
    </cfRule>
    <cfRule type="containsText" dxfId="5" priority="10" operator="containsText" text="SIN INICIAR">
      <formula>NOT(ISERROR(SEARCH("SIN INICIAR",AF26)))</formula>
    </cfRule>
  </conditionalFormatting>
  <conditionalFormatting sqref="AF28">
    <cfRule type="containsText" dxfId="4" priority="1" operator="containsText" text="INCUMPLIDA">
      <formula>NOT(ISERROR(SEARCH("INCUMPLIDA",AF28)))</formula>
    </cfRule>
    <cfRule type="containsText" dxfId="3" priority="2" operator="containsText" text="TERMINADA EXTEMPORÁNEA">
      <formula>NOT(ISERROR(SEARCH("TERMINADA EXTEMPORÁNEA",AF28)))</formula>
    </cfRule>
    <cfRule type="containsText" dxfId="2" priority="3" operator="containsText" text="TERMINADA">
      <formula>NOT(ISERROR(SEARCH("TERMINADA",AF28)))</formula>
    </cfRule>
    <cfRule type="containsText" dxfId="1" priority="4" operator="containsText" text="EN PROCESO">
      <formula>NOT(ISERROR(SEARCH("EN PROCESO",AF28)))</formula>
    </cfRule>
    <cfRule type="containsText" dxfId="0" priority="5" operator="containsText" text="SIN INICIAR">
      <formula>NOT(ISERROR(SEARCH("SIN INICIAR",AF28)))</formula>
    </cfRule>
  </conditionalFormatting>
  <dataValidations count="7">
    <dataValidation type="date" errorStyle="warning" operator="greaterThan" allowBlank="1" showInputMessage="1" showErrorMessage="1" error="Fecha debe ser posterior a la de inicio (Columna U)" sqref="T10:T33">
      <formula1>#REF!</formula1>
    </dataValidation>
    <dataValidation type="textLength" allowBlank="1" showInputMessage="1" showErrorMessage="1" errorTitle="Entrada no válida" error="Escriba un texto  Maximo 200 Caracteres" promptTitle="Cualquier contenido Maximo 200 Caracteres" sqref="L15:L33">
      <formula1>0</formula1>
      <formula2>200</formula2>
    </dataValidation>
    <dataValidation type="textLength" allowBlank="1" showInputMessage="1" showErrorMessage="1" errorTitle="Entrada no válida" error="Escriba un texto  Maximo 500 Caracteres" promptTitle="Cualquier contenido Maximo 500 Caracteres" sqref="H15:I33">
      <formula1>0</formula1>
      <formula2>500</formula2>
    </dataValidation>
    <dataValidation type="textLength" allowBlank="1" showInputMessage="1" showErrorMessage="1" errorTitle="Entrada no válida" error="Escriba un texto  Maximo 20 Caracteres" promptTitle="Cualquier contenido Maximo 20 Caracteres" sqref="F15:F33">
      <formula1>0</formula1>
      <formula2>20</formula2>
    </dataValidation>
    <dataValidation type="date" operator="greaterThan" allowBlank="1" showInputMessage="1" showErrorMessage="1" sqref="B10:B33 E15:E33">
      <formula1>36892</formula1>
    </dataValidation>
    <dataValidation type="decimal" allowBlank="1" showInputMessage="1" showErrorMessage="1" errorTitle="Entrada no válida" error="Por favor escriba un número" promptTitle="Escriba un número en esta casilla" sqref="M15:M33">
      <formula1>-999999</formula1>
      <formula2>999999</formula2>
    </dataValidation>
    <dataValidation type="date" allowBlank="1" showInputMessage="1" errorTitle="Entrada no válida" error="Por favor escriba una fecha válida (AAAA/MM/DD)" promptTitle="Ingrese una fecha (AAAA/MM/DD)" sqref="O15:P33">
      <formula1>1900/1/1</formula1>
      <formula2>3000/1/1</formula2>
    </dataValidation>
  </dataValidations>
  <pageMargins left="0.39370078740157483" right="0.39370078740157483" top="0.59055118110236227" bottom="0.59055118110236227" header="0" footer="0"/>
  <pageSetup paperSize="5" scale="18" pageOrder="overThenDown" orientation="landscape" r:id="rId1"/>
  <headerFooter>
    <oddFooter>&amp;R&amp;"Tahoma,Normal"&amp;8Página &amp;P de &amp;N</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Datos.!$N$3:$N$4</xm:f>
          </x14:formula1>
          <xm:sqref>X11:X12 AK10:AK33</xm:sqref>
        </x14:dataValidation>
        <x14:dataValidation type="list" allowBlank="1" showInputMessage="1" showErrorMessage="1">
          <x14:formula1>
            <xm:f>Datos.!$I$3:$I$13</xm:f>
          </x14:formula1>
          <xm:sqref>N10:N33</xm:sqref>
        </x14:dataValidation>
        <x14:dataValidation type="list" allowBlank="1" showInputMessage="1" showErrorMessage="1">
          <x14:formula1>
            <xm:f>Datos.!$C$3:$C$4</xm:f>
          </x14:formula1>
          <xm:sqref>C10:C33</xm:sqref>
        </x14:dataValidation>
        <x14:dataValidation type="list" allowBlank="1" showInputMessage="1" showErrorMessage="1">
          <x14:formula1>
            <xm:f>Datos.!$E$3:$E$6</xm:f>
          </x14:formula1>
          <xm:sqref>K10:K33</xm:sqref>
        </x14:dataValidation>
        <x14:dataValidation type="list" allowBlank="1" showInputMessage="1" showErrorMessage="1">
          <x14:formula1>
            <xm:f>Datos.!$K$3:$K$25</xm:f>
          </x14:formula1>
          <xm:sqref>AB10:AB33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9"/>
  <sheetViews>
    <sheetView topLeftCell="I1" workbookViewId="0">
      <selection activeCell="K5" sqref="K5"/>
    </sheetView>
  </sheetViews>
  <sheetFormatPr baseColWidth="10" defaultColWidth="11.44140625" defaultRowHeight="13.2" x14ac:dyDescent="0.25"/>
  <cols>
    <col min="1" max="1" width="1.44140625" style="2" customWidth="1"/>
    <col min="2" max="2" width="13.109375" style="1" customWidth="1"/>
    <col min="3" max="3" width="19.109375" style="2" customWidth="1"/>
    <col min="4" max="4" width="47.5546875" style="3" customWidth="1"/>
    <col min="5" max="5" width="18.88671875" style="2" customWidth="1"/>
    <col min="6" max="6" width="27.109375" style="2" customWidth="1"/>
    <col min="7" max="7" width="42.109375" style="4" customWidth="1"/>
    <col min="8" max="8" width="42.109375" style="5" customWidth="1"/>
    <col min="9" max="9" width="55.33203125" style="1" customWidth="1"/>
    <col min="10" max="10" width="39.88671875" style="1" customWidth="1"/>
    <col min="11" max="11" width="47.44140625" style="1" customWidth="1"/>
    <col min="12" max="12" width="17.5546875" style="2" customWidth="1"/>
    <col min="13" max="13" width="27.33203125" style="2" customWidth="1"/>
    <col min="14" max="14" width="17.88671875" style="2" customWidth="1"/>
    <col min="15" max="16384" width="11.44140625" style="2"/>
  </cols>
  <sheetData>
    <row r="1" spans="2:14" x14ac:dyDescent="0.25">
      <c r="I1" s="6"/>
      <c r="J1" s="6"/>
      <c r="K1" s="6"/>
      <c r="L1" s="1"/>
    </row>
    <row r="2" spans="2:14" s="7" customFormat="1" x14ac:dyDescent="0.3">
      <c r="B2" s="7" t="s">
        <v>72</v>
      </c>
      <c r="C2" s="7" t="s">
        <v>73</v>
      </c>
      <c r="D2" s="7" t="s">
        <v>74</v>
      </c>
      <c r="E2" s="7" t="s">
        <v>75</v>
      </c>
      <c r="F2" s="7" t="s">
        <v>76</v>
      </c>
      <c r="G2" s="7" t="s">
        <v>77</v>
      </c>
      <c r="H2" s="7" t="s">
        <v>78</v>
      </c>
      <c r="I2" s="8" t="s">
        <v>79</v>
      </c>
      <c r="J2" s="8" t="s">
        <v>37</v>
      </c>
      <c r="K2" s="8" t="s">
        <v>80</v>
      </c>
      <c r="L2" s="7" t="s">
        <v>81</v>
      </c>
      <c r="M2" s="7" t="s">
        <v>82</v>
      </c>
      <c r="N2" s="7" t="s">
        <v>83</v>
      </c>
    </row>
    <row r="3" spans="2:14" x14ac:dyDescent="0.25">
      <c r="B3" s="1">
        <v>1</v>
      </c>
      <c r="C3" s="2" t="s">
        <v>84</v>
      </c>
      <c r="D3" s="9" t="s">
        <v>85</v>
      </c>
      <c r="E3" s="10" t="s">
        <v>17</v>
      </c>
      <c r="F3" s="10" t="s">
        <v>48</v>
      </c>
      <c r="G3" s="11" t="s">
        <v>50</v>
      </c>
      <c r="H3" s="10" t="s">
        <v>86</v>
      </c>
      <c r="I3" s="6">
        <v>0.5</v>
      </c>
      <c r="J3" s="1">
        <v>0</v>
      </c>
      <c r="K3" s="1">
        <v>0</v>
      </c>
      <c r="L3" s="1" t="s">
        <v>87</v>
      </c>
      <c r="M3" s="2" t="s">
        <v>16</v>
      </c>
      <c r="N3" s="1" t="s">
        <v>139</v>
      </c>
    </row>
    <row r="4" spans="2:14" x14ac:dyDescent="0.25">
      <c r="B4" s="1">
        <v>2</v>
      </c>
      <c r="C4" s="2" t="s">
        <v>15</v>
      </c>
      <c r="D4" s="9" t="s">
        <v>88</v>
      </c>
      <c r="E4" s="10" t="s">
        <v>18</v>
      </c>
      <c r="F4" s="10" t="s">
        <v>48</v>
      </c>
      <c r="G4" s="11" t="s">
        <v>51</v>
      </c>
      <c r="H4" s="10" t="s">
        <v>49</v>
      </c>
      <c r="I4" s="6">
        <v>0.55000000000000004</v>
      </c>
      <c r="J4" s="12">
        <v>1</v>
      </c>
      <c r="K4" s="1">
        <v>0.3</v>
      </c>
      <c r="L4" s="1" t="s">
        <v>89</v>
      </c>
      <c r="M4" s="2" t="s">
        <v>90</v>
      </c>
      <c r="N4" s="1" t="s">
        <v>140</v>
      </c>
    </row>
    <row r="5" spans="2:14" x14ac:dyDescent="0.25">
      <c r="B5" s="1">
        <v>3</v>
      </c>
      <c r="D5" s="13" t="s">
        <v>91</v>
      </c>
      <c r="E5" s="10" t="s">
        <v>19</v>
      </c>
      <c r="F5" s="10" t="s">
        <v>39</v>
      </c>
      <c r="G5" s="11" t="s">
        <v>28</v>
      </c>
      <c r="H5" s="10" t="s">
        <v>92</v>
      </c>
      <c r="I5" s="6">
        <v>0.6</v>
      </c>
      <c r="J5" s="12">
        <v>2</v>
      </c>
      <c r="K5" s="1">
        <v>0.5</v>
      </c>
      <c r="L5" s="1"/>
      <c r="M5" s="2" t="s">
        <v>93</v>
      </c>
      <c r="N5" s="1"/>
    </row>
    <row r="6" spans="2:14" x14ac:dyDescent="0.25">
      <c r="B6" s="1">
        <v>4</v>
      </c>
      <c r="D6" s="9" t="s">
        <v>94</v>
      </c>
      <c r="E6" s="14" t="s">
        <v>36</v>
      </c>
      <c r="F6" s="10" t="s">
        <v>39</v>
      </c>
      <c r="G6" s="11" t="s">
        <v>52</v>
      </c>
      <c r="H6" s="10" t="s">
        <v>66</v>
      </c>
      <c r="I6" s="6">
        <v>0.65</v>
      </c>
      <c r="J6" s="12">
        <v>3</v>
      </c>
      <c r="K6" s="12">
        <v>1</v>
      </c>
      <c r="L6" s="1"/>
      <c r="M6" s="2" t="s">
        <v>95</v>
      </c>
    </row>
    <row r="7" spans="2:14" x14ac:dyDescent="0.25">
      <c r="B7" s="1">
        <v>5</v>
      </c>
      <c r="D7" s="9" t="s">
        <v>96</v>
      </c>
      <c r="F7" s="10" t="s">
        <v>39</v>
      </c>
      <c r="G7" s="11" t="s">
        <v>53</v>
      </c>
      <c r="H7" s="10" t="s">
        <v>39</v>
      </c>
      <c r="I7" s="6">
        <v>0.7</v>
      </c>
      <c r="J7" s="12">
        <v>4</v>
      </c>
      <c r="K7" s="12">
        <v>2</v>
      </c>
      <c r="L7" s="1"/>
      <c r="M7" s="2" t="s">
        <v>97</v>
      </c>
    </row>
    <row r="8" spans="2:14" x14ac:dyDescent="0.25">
      <c r="B8" s="1">
        <v>6</v>
      </c>
      <c r="D8" s="9" t="s">
        <v>98</v>
      </c>
      <c r="F8" s="10" t="s">
        <v>39</v>
      </c>
      <c r="G8" s="11" t="s">
        <v>54</v>
      </c>
      <c r="H8" s="11" t="s">
        <v>44</v>
      </c>
      <c r="I8" s="6">
        <v>0.75</v>
      </c>
      <c r="J8" s="12">
        <v>5</v>
      </c>
      <c r="K8" s="12">
        <v>3</v>
      </c>
      <c r="L8" s="1"/>
      <c r="M8" s="2" t="s">
        <v>67</v>
      </c>
    </row>
    <row r="9" spans="2:14" x14ac:dyDescent="0.25">
      <c r="B9" s="1">
        <v>7</v>
      </c>
      <c r="D9" s="9" t="s">
        <v>99</v>
      </c>
      <c r="F9" s="10" t="s">
        <v>40</v>
      </c>
      <c r="G9" s="11" t="s">
        <v>55</v>
      </c>
      <c r="H9" s="11" t="s">
        <v>62</v>
      </c>
      <c r="I9" s="6">
        <v>0.8</v>
      </c>
      <c r="J9" s="12">
        <v>6</v>
      </c>
      <c r="K9" s="12">
        <v>4</v>
      </c>
      <c r="L9" s="1"/>
    </row>
    <row r="10" spans="2:14" x14ac:dyDescent="0.25">
      <c r="B10" s="1">
        <v>8</v>
      </c>
      <c r="D10" s="9" t="s">
        <v>100</v>
      </c>
      <c r="F10" s="11" t="s">
        <v>44</v>
      </c>
      <c r="G10" s="11" t="s">
        <v>56</v>
      </c>
      <c r="H10" s="10" t="s">
        <v>45</v>
      </c>
      <c r="I10" s="6">
        <v>0.85</v>
      </c>
      <c r="J10" s="12">
        <v>7</v>
      </c>
      <c r="K10" s="12">
        <v>5</v>
      </c>
      <c r="L10" s="1"/>
    </row>
    <row r="11" spans="2:14" ht="12.75" customHeight="1" x14ac:dyDescent="0.25">
      <c r="B11" s="1">
        <v>9</v>
      </c>
      <c r="D11" s="13" t="s">
        <v>101</v>
      </c>
      <c r="F11" s="11" t="s">
        <v>42</v>
      </c>
      <c r="G11" s="11" t="s">
        <v>57</v>
      </c>
      <c r="H11" s="10" t="s">
        <v>46</v>
      </c>
      <c r="I11" s="6">
        <v>0.9</v>
      </c>
      <c r="J11" s="12">
        <v>8</v>
      </c>
      <c r="K11" s="12">
        <v>6</v>
      </c>
      <c r="L11" s="1"/>
    </row>
    <row r="12" spans="2:14" x14ac:dyDescent="0.25">
      <c r="B12" s="1">
        <v>10</v>
      </c>
      <c r="D12" s="9" t="s">
        <v>102</v>
      </c>
      <c r="F12" s="11" t="s">
        <v>42</v>
      </c>
      <c r="G12" s="11" t="s">
        <v>58</v>
      </c>
      <c r="H12" s="11" t="s">
        <v>103</v>
      </c>
      <c r="I12" s="6">
        <v>0.95</v>
      </c>
      <c r="J12" s="12">
        <v>9</v>
      </c>
      <c r="K12" s="12">
        <v>7</v>
      </c>
      <c r="L12" s="1"/>
    </row>
    <row r="13" spans="2:14" x14ac:dyDescent="0.25">
      <c r="B13" s="1">
        <v>11</v>
      </c>
      <c r="D13" s="9" t="s">
        <v>104</v>
      </c>
      <c r="F13" s="11" t="s">
        <v>44</v>
      </c>
      <c r="G13" s="11" t="s">
        <v>105</v>
      </c>
      <c r="H13" s="11" t="s">
        <v>41</v>
      </c>
      <c r="I13" s="6">
        <v>1</v>
      </c>
      <c r="J13" s="12">
        <v>10</v>
      </c>
      <c r="K13" s="12">
        <v>8</v>
      </c>
      <c r="L13" s="1"/>
    </row>
    <row r="14" spans="2:14" x14ac:dyDescent="0.25">
      <c r="B14" s="1">
        <v>12</v>
      </c>
      <c r="D14" s="13" t="s">
        <v>106</v>
      </c>
      <c r="F14" s="10" t="s">
        <v>49</v>
      </c>
      <c r="G14" s="11" t="s">
        <v>59</v>
      </c>
      <c r="H14" s="11" t="s">
        <v>40</v>
      </c>
      <c r="I14" s="6"/>
      <c r="J14" s="12"/>
      <c r="K14" s="12">
        <v>9</v>
      </c>
      <c r="L14" s="1"/>
    </row>
    <row r="15" spans="2:14" ht="15" customHeight="1" x14ac:dyDescent="0.25">
      <c r="B15" s="1">
        <v>13</v>
      </c>
      <c r="D15" s="13" t="s">
        <v>107</v>
      </c>
      <c r="F15" s="10" t="s">
        <v>48</v>
      </c>
      <c r="G15" s="11" t="s">
        <v>60</v>
      </c>
      <c r="H15" s="11" t="s">
        <v>42</v>
      </c>
      <c r="I15" s="6"/>
      <c r="J15" s="12"/>
      <c r="K15" s="12">
        <v>10</v>
      </c>
      <c r="L15" s="1"/>
    </row>
    <row r="16" spans="2:14" ht="14.25" customHeight="1" x14ac:dyDescent="0.25">
      <c r="B16" s="1">
        <v>14</v>
      </c>
      <c r="D16" s="13" t="s">
        <v>108</v>
      </c>
      <c r="F16" s="10" t="s">
        <v>39</v>
      </c>
      <c r="G16" s="11" t="s">
        <v>24</v>
      </c>
      <c r="H16" s="10" t="s">
        <v>109</v>
      </c>
      <c r="I16" s="6"/>
      <c r="J16" s="12"/>
      <c r="K16" s="12">
        <v>11</v>
      </c>
      <c r="L16" s="1"/>
    </row>
    <row r="17" spans="2:12" x14ac:dyDescent="0.25">
      <c r="B17" s="1">
        <v>15</v>
      </c>
      <c r="G17" s="11" t="s">
        <v>25</v>
      </c>
      <c r="H17" s="11" t="s">
        <v>110</v>
      </c>
      <c r="I17" s="6"/>
      <c r="J17" s="12"/>
      <c r="K17" s="12">
        <v>12</v>
      </c>
      <c r="L17" s="1"/>
    </row>
    <row r="18" spans="2:12" x14ac:dyDescent="0.25">
      <c r="B18" s="1">
        <v>16</v>
      </c>
      <c r="G18" s="11" t="s">
        <v>26</v>
      </c>
      <c r="H18" s="11" t="s">
        <v>111</v>
      </c>
      <c r="I18" s="6"/>
      <c r="J18" s="12"/>
      <c r="K18" s="12">
        <v>13</v>
      </c>
      <c r="L18" s="1"/>
    </row>
    <row r="19" spans="2:12" x14ac:dyDescent="0.25">
      <c r="B19" s="1">
        <v>17</v>
      </c>
      <c r="G19" s="11" t="s">
        <v>112</v>
      </c>
      <c r="H19" s="11" t="s">
        <v>113</v>
      </c>
      <c r="I19" s="6"/>
      <c r="J19" s="12"/>
      <c r="K19" s="12">
        <v>14</v>
      </c>
      <c r="L19" s="1"/>
    </row>
    <row r="20" spans="2:12" x14ac:dyDescent="0.25">
      <c r="B20" s="1">
        <v>18</v>
      </c>
      <c r="G20" s="11" t="s">
        <v>114</v>
      </c>
      <c r="H20" s="11" t="s">
        <v>115</v>
      </c>
      <c r="I20" s="6"/>
      <c r="J20" s="12"/>
      <c r="K20" s="12">
        <v>15</v>
      </c>
      <c r="L20" s="1"/>
    </row>
    <row r="21" spans="2:12" x14ac:dyDescent="0.25">
      <c r="B21" s="1">
        <v>19</v>
      </c>
      <c r="G21" s="11" t="s">
        <v>27</v>
      </c>
      <c r="H21" s="11" t="s">
        <v>116</v>
      </c>
      <c r="I21" s="6"/>
      <c r="J21" s="12"/>
      <c r="K21" s="12">
        <v>16</v>
      </c>
      <c r="L21" s="1"/>
    </row>
    <row r="22" spans="2:12" x14ac:dyDescent="0.25">
      <c r="B22" s="1">
        <v>20</v>
      </c>
      <c r="G22" s="11" t="s">
        <v>61</v>
      </c>
      <c r="H22" s="11" t="s">
        <v>43</v>
      </c>
      <c r="I22" s="6"/>
      <c r="J22" s="12"/>
      <c r="K22" s="12">
        <v>17</v>
      </c>
      <c r="L22" s="1"/>
    </row>
    <row r="23" spans="2:12" x14ac:dyDescent="0.25">
      <c r="B23" s="1">
        <v>21</v>
      </c>
      <c r="G23" s="11" t="s">
        <v>68</v>
      </c>
      <c r="H23" s="11" t="s">
        <v>117</v>
      </c>
      <c r="J23" s="12"/>
      <c r="K23" s="12">
        <v>18</v>
      </c>
    </row>
    <row r="24" spans="2:12" x14ac:dyDescent="0.25">
      <c r="B24" s="1">
        <v>22</v>
      </c>
      <c r="G24" s="11" t="s">
        <v>118</v>
      </c>
      <c r="H24" s="10" t="s">
        <v>119</v>
      </c>
      <c r="J24" s="12"/>
      <c r="K24" s="12">
        <v>19</v>
      </c>
    </row>
    <row r="25" spans="2:12" x14ac:dyDescent="0.25">
      <c r="B25" s="1">
        <v>23</v>
      </c>
      <c r="J25" s="12"/>
      <c r="K25" s="12">
        <v>20</v>
      </c>
    </row>
    <row r="26" spans="2:12" x14ac:dyDescent="0.25">
      <c r="B26" s="1">
        <v>24</v>
      </c>
      <c r="J26" s="12"/>
      <c r="K26" s="12"/>
    </row>
    <row r="27" spans="2:12" x14ac:dyDescent="0.25">
      <c r="B27" s="1">
        <v>25</v>
      </c>
      <c r="D27" s="7" t="s">
        <v>74</v>
      </c>
      <c r="E27" s="7" t="s">
        <v>76</v>
      </c>
      <c r="G27" s="7" t="s">
        <v>77</v>
      </c>
      <c r="H27" s="15" t="s">
        <v>121</v>
      </c>
      <c r="J27" s="7" t="s">
        <v>77</v>
      </c>
      <c r="K27" s="7" t="s">
        <v>120</v>
      </c>
    </row>
    <row r="28" spans="2:12" x14ac:dyDescent="0.25">
      <c r="B28" s="1">
        <v>26</v>
      </c>
      <c r="D28" s="9" t="s">
        <v>85</v>
      </c>
      <c r="E28" s="10" t="s">
        <v>48</v>
      </c>
      <c r="G28" s="11" t="s">
        <v>50</v>
      </c>
      <c r="H28" s="5" t="s">
        <v>48</v>
      </c>
      <c r="J28" s="11" t="s">
        <v>50</v>
      </c>
      <c r="K28" s="10" t="s">
        <v>86</v>
      </c>
    </row>
    <row r="29" spans="2:12" x14ac:dyDescent="0.25">
      <c r="B29" s="1">
        <v>27</v>
      </c>
      <c r="D29" s="9" t="s">
        <v>88</v>
      </c>
      <c r="E29" s="10" t="s">
        <v>48</v>
      </c>
      <c r="G29" s="11" t="s">
        <v>51</v>
      </c>
      <c r="H29" s="5" t="s">
        <v>122</v>
      </c>
      <c r="J29" s="11" t="s">
        <v>51</v>
      </c>
      <c r="K29" s="10" t="s">
        <v>49</v>
      </c>
    </row>
    <row r="30" spans="2:12" x14ac:dyDescent="0.25">
      <c r="B30" s="1">
        <v>28</v>
      </c>
      <c r="D30" s="13" t="s">
        <v>91</v>
      </c>
      <c r="E30" s="10" t="s">
        <v>39</v>
      </c>
      <c r="G30" s="11" t="s">
        <v>28</v>
      </c>
      <c r="H30" s="5" t="s">
        <v>48</v>
      </c>
      <c r="J30" s="11" t="s">
        <v>28</v>
      </c>
      <c r="K30" s="10" t="s">
        <v>92</v>
      </c>
    </row>
    <row r="31" spans="2:12" x14ac:dyDescent="0.25">
      <c r="B31" s="1">
        <v>29</v>
      </c>
      <c r="D31" s="9" t="s">
        <v>94</v>
      </c>
      <c r="E31" s="10" t="s">
        <v>39</v>
      </c>
      <c r="G31" s="11" t="s">
        <v>52</v>
      </c>
      <c r="H31" s="5" t="s">
        <v>48</v>
      </c>
      <c r="J31" s="11" t="s">
        <v>52</v>
      </c>
      <c r="K31" s="10" t="s">
        <v>66</v>
      </c>
    </row>
    <row r="32" spans="2:12" x14ac:dyDescent="0.25">
      <c r="B32" s="1">
        <v>30</v>
      </c>
      <c r="D32" s="9" t="s">
        <v>96</v>
      </c>
      <c r="E32" s="10" t="s">
        <v>39</v>
      </c>
      <c r="G32" s="11" t="s">
        <v>53</v>
      </c>
      <c r="H32" s="5" t="s">
        <v>39</v>
      </c>
      <c r="J32" s="11" t="s">
        <v>53</v>
      </c>
      <c r="K32" s="10" t="s">
        <v>39</v>
      </c>
    </row>
    <row r="33" spans="4:11" x14ac:dyDescent="0.25">
      <c r="D33" s="9" t="s">
        <v>98</v>
      </c>
      <c r="E33" s="10" t="s">
        <v>39</v>
      </c>
      <c r="G33" s="11" t="s">
        <v>54</v>
      </c>
      <c r="H33" s="5" t="s">
        <v>44</v>
      </c>
      <c r="J33" s="11" t="s">
        <v>54</v>
      </c>
      <c r="K33" s="11" t="s">
        <v>44</v>
      </c>
    </row>
    <row r="34" spans="4:11" x14ac:dyDescent="0.25">
      <c r="D34" s="9" t="s">
        <v>99</v>
      </c>
      <c r="E34" s="10" t="s">
        <v>40</v>
      </c>
      <c r="G34" s="11" t="s">
        <v>55</v>
      </c>
      <c r="H34" s="5" t="s">
        <v>123</v>
      </c>
      <c r="J34" s="11" t="s">
        <v>55</v>
      </c>
      <c r="K34" s="11" t="s">
        <v>62</v>
      </c>
    </row>
    <row r="35" spans="4:11" x14ac:dyDescent="0.25">
      <c r="D35" s="9" t="s">
        <v>100</v>
      </c>
      <c r="E35" s="11" t="s">
        <v>44</v>
      </c>
      <c r="G35" s="11" t="s">
        <v>56</v>
      </c>
      <c r="H35" s="5" t="s">
        <v>123</v>
      </c>
      <c r="J35" s="11" t="s">
        <v>56</v>
      </c>
      <c r="K35" s="10" t="s">
        <v>45</v>
      </c>
    </row>
    <row r="36" spans="4:11" ht="26.4" x14ac:dyDescent="0.25">
      <c r="D36" s="13" t="s">
        <v>101</v>
      </c>
      <c r="E36" s="11" t="s">
        <v>42</v>
      </c>
      <c r="G36" s="11" t="s">
        <v>57</v>
      </c>
      <c r="H36" s="5" t="s">
        <v>123</v>
      </c>
      <c r="J36" s="11" t="s">
        <v>57</v>
      </c>
      <c r="K36" s="10" t="s">
        <v>46</v>
      </c>
    </row>
    <row r="37" spans="4:11" x14ac:dyDescent="0.25">
      <c r="D37" s="9" t="s">
        <v>102</v>
      </c>
      <c r="E37" s="11" t="s">
        <v>42</v>
      </c>
      <c r="G37" s="11" t="s">
        <v>58</v>
      </c>
      <c r="H37" s="5" t="s">
        <v>123</v>
      </c>
      <c r="J37" s="11" t="s">
        <v>58</v>
      </c>
      <c r="K37" s="11" t="s">
        <v>103</v>
      </c>
    </row>
    <row r="38" spans="4:11" x14ac:dyDescent="0.25">
      <c r="D38" s="9" t="s">
        <v>104</v>
      </c>
      <c r="E38" s="11" t="s">
        <v>44</v>
      </c>
      <c r="G38" s="11" t="s">
        <v>105</v>
      </c>
      <c r="H38" s="5" t="s">
        <v>44</v>
      </c>
      <c r="J38" s="11" t="s">
        <v>105</v>
      </c>
      <c r="K38" s="11" t="s">
        <v>41</v>
      </c>
    </row>
    <row r="39" spans="4:11" x14ac:dyDescent="0.25">
      <c r="D39" s="13" t="s">
        <v>106</v>
      </c>
      <c r="E39" s="10" t="s">
        <v>49</v>
      </c>
      <c r="G39" s="11" t="s">
        <v>59</v>
      </c>
      <c r="H39" s="5" t="s">
        <v>40</v>
      </c>
      <c r="J39" s="11" t="s">
        <v>59</v>
      </c>
      <c r="K39" s="11" t="s">
        <v>40</v>
      </c>
    </row>
    <row r="40" spans="4:11" x14ac:dyDescent="0.25">
      <c r="D40" s="13" t="s">
        <v>107</v>
      </c>
      <c r="E40" s="10" t="s">
        <v>48</v>
      </c>
      <c r="G40" s="11" t="s">
        <v>60</v>
      </c>
      <c r="H40" s="5" t="s">
        <v>63</v>
      </c>
      <c r="J40" s="11" t="s">
        <v>60</v>
      </c>
      <c r="K40" s="11" t="s">
        <v>42</v>
      </c>
    </row>
    <row r="41" spans="4:11" x14ac:dyDescent="0.25">
      <c r="D41" s="13" t="s">
        <v>108</v>
      </c>
      <c r="E41" s="10" t="s">
        <v>39</v>
      </c>
      <c r="G41" s="11" t="s">
        <v>24</v>
      </c>
      <c r="H41" s="5" t="s">
        <v>40</v>
      </c>
      <c r="J41" s="11" t="s">
        <v>24</v>
      </c>
      <c r="K41" s="10" t="s">
        <v>109</v>
      </c>
    </row>
    <row r="42" spans="4:11" x14ac:dyDescent="0.25">
      <c r="G42" s="11" t="s">
        <v>25</v>
      </c>
      <c r="H42" s="5" t="s">
        <v>40</v>
      </c>
      <c r="J42" s="11" t="s">
        <v>25</v>
      </c>
      <c r="K42" s="11" t="s">
        <v>110</v>
      </c>
    </row>
    <row r="43" spans="4:11" x14ac:dyDescent="0.25">
      <c r="G43" s="11" t="s">
        <v>26</v>
      </c>
      <c r="H43" s="5" t="s">
        <v>40</v>
      </c>
      <c r="J43" s="11" t="s">
        <v>26</v>
      </c>
      <c r="K43" s="11" t="s">
        <v>111</v>
      </c>
    </row>
    <row r="44" spans="4:11" x14ac:dyDescent="0.25">
      <c r="G44" s="11" t="s">
        <v>112</v>
      </c>
      <c r="H44" s="5" t="s">
        <v>40</v>
      </c>
      <c r="J44" s="11" t="s">
        <v>112</v>
      </c>
      <c r="K44" s="11" t="s">
        <v>113</v>
      </c>
    </row>
    <row r="45" spans="4:11" x14ac:dyDescent="0.25">
      <c r="G45" s="11" t="s">
        <v>114</v>
      </c>
      <c r="H45" s="5" t="s">
        <v>63</v>
      </c>
      <c r="J45" s="11" t="s">
        <v>114</v>
      </c>
      <c r="K45" s="11" t="s">
        <v>115</v>
      </c>
    </row>
    <row r="46" spans="4:11" x14ac:dyDescent="0.25">
      <c r="G46" s="11" t="s">
        <v>27</v>
      </c>
      <c r="H46" s="5" t="s">
        <v>63</v>
      </c>
      <c r="J46" s="11" t="s">
        <v>27</v>
      </c>
      <c r="K46" s="11" t="s">
        <v>116</v>
      </c>
    </row>
    <row r="47" spans="4:11" x14ac:dyDescent="0.25">
      <c r="G47" s="11" t="s">
        <v>61</v>
      </c>
      <c r="H47" s="5" t="s">
        <v>63</v>
      </c>
      <c r="J47" s="11" t="s">
        <v>61</v>
      </c>
      <c r="K47" s="11" t="s">
        <v>43</v>
      </c>
    </row>
    <row r="48" spans="4:11" x14ac:dyDescent="0.25">
      <c r="G48" s="11" t="s">
        <v>68</v>
      </c>
      <c r="H48" s="5" t="s">
        <v>44</v>
      </c>
      <c r="J48" s="11" t="s">
        <v>68</v>
      </c>
      <c r="K48" s="11" t="s">
        <v>137</v>
      </c>
    </row>
    <row r="49" spans="7:11" x14ac:dyDescent="0.25">
      <c r="G49" s="11" t="s">
        <v>118</v>
      </c>
      <c r="H49" s="5" t="s">
        <v>63</v>
      </c>
      <c r="J49" s="11" t="s">
        <v>118</v>
      </c>
      <c r="K49" s="10" t="s">
        <v>138</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BED37AF6C363544B04697721CAE4A56" ma:contentTypeVersion="0" ma:contentTypeDescription="Crear nuevo documento." ma:contentTypeScope="" ma:versionID="5d23d79be8b5ca16ee7a9159ca836410">
  <xsd:schema xmlns:xsd="http://www.w3.org/2001/XMLSchema" xmlns:xs="http://www.w3.org/2001/XMLSchema" xmlns:p="http://schemas.microsoft.com/office/2006/metadata/properties" targetNamespace="http://schemas.microsoft.com/office/2006/metadata/properties" ma:root="true" ma:fieldsID="ebba8a198e9bb40c3eeca6d0bd41257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7E2677-5752-4F57-84D3-EBF4E2E6154A}">
  <ds:schemaRefs>
    <ds:schemaRef ds:uri="http://schemas.microsoft.com/office/2006/documentManagement/types"/>
    <ds:schemaRef ds:uri="http://schemas.microsoft.com/office/infopath/2007/PartnerControls"/>
    <ds:schemaRef ds:uri="http://purl.org/dc/dcmitype/"/>
    <ds:schemaRef ds:uri="http://www.w3.org/XML/1998/namespace"/>
    <ds:schemaRef ds:uri="http://purl.org/dc/elements/1.1/"/>
    <ds:schemaRef ds:uri="http://schemas.microsoft.com/office/2006/metadata/properti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8185A117-0A74-4F0C-BEAC-4703DE70DD99}">
  <ds:schemaRefs>
    <ds:schemaRef ds:uri="http://schemas.microsoft.com/sharepoint/v3/contenttype/forms"/>
  </ds:schemaRefs>
</ds:datastoreItem>
</file>

<file path=customXml/itemProps3.xml><?xml version="1.0" encoding="utf-8"?>
<ds:datastoreItem xmlns:ds="http://schemas.openxmlformats.org/officeDocument/2006/customXml" ds:itemID="{98B75182-D1F9-4C9A-817E-C3CA7942F8DC}">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CCSE-FT-019_PM</vt:lpstr>
      <vt:lpstr>Datos.</vt:lpstr>
      <vt:lpstr>'CCSE-FT-019_PM'!Títulos_a_imprimir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cp:lastModifiedBy>
  <cp:lastPrinted>2020-09-29T19:09:33Z</cp:lastPrinted>
  <dcterms:created xsi:type="dcterms:W3CDTF">2013-10-03T17:21:56Z</dcterms:created>
  <dcterms:modified xsi:type="dcterms:W3CDTF">2021-06-09T15:47:22Z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0x0101005BED37AF6C363544B04697721CAE4A56</vt:lpwstr>
  </property>
</Properties>
</file>