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X:\2019\PAAC\SEGUIMIENTO PAAC - DICIEMBRE\Seguimiento\"/>
    </mc:Choice>
  </mc:AlternateContent>
  <bookViews>
    <workbookView xWindow="0" yWindow="0" windowWidth="21600" windowHeight="9630"/>
  </bookViews>
  <sheets>
    <sheet name="PAAC_2019" sheetId="1" r:id="rId1"/>
    <sheet name="Datos" sheetId="4" state="hidden" r:id="rId2"/>
  </sheets>
  <externalReferences>
    <externalReference r:id="rId3"/>
  </externalReferences>
  <definedNames>
    <definedName name="_xlnm._FilterDatabase" localSheetId="0" hidden="1">PAAC_2019!$A$8:$AS$78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P59" i="1" l="1"/>
  <c r="AP43" i="1" l="1"/>
  <c r="AP23" i="1"/>
  <c r="AP71" i="1" l="1"/>
  <c r="AO51" i="1" l="1"/>
  <c r="AP17" i="1"/>
  <c r="AO49" i="1"/>
  <c r="AO11" i="1"/>
  <c r="AO10" i="1"/>
  <c r="AO61" i="1" l="1"/>
  <c r="AO47" i="1"/>
  <c r="AO45" i="1"/>
  <c r="AM45" i="1"/>
  <c r="AN45" i="1" s="1"/>
  <c r="AP45" i="1" s="1"/>
  <c r="AQ45" i="1" s="1"/>
  <c r="AO36" i="1" l="1"/>
  <c r="AO78" i="1" l="1"/>
  <c r="AM78" i="1" l="1"/>
  <c r="AN78" i="1" s="1"/>
  <c r="AP78" i="1" s="1"/>
  <c r="AQ78" i="1" s="1"/>
  <c r="AP76" i="1"/>
  <c r="AM76" i="1"/>
  <c r="AN76" i="1" s="1"/>
  <c r="AO76" i="1" s="1"/>
  <c r="AQ76" i="1" s="1"/>
  <c r="AP74" i="1"/>
  <c r="AM74" i="1"/>
  <c r="AN74" i="1" s="1"/>
  <c r="AO74" i="1" s="1"/>
  <c r="AP73" i="1"/>
  <c r="AM73" i="1"/>
  <c r="AN73" i="1" s="1"/>
  <c r="AO73" i="1" s="1"/>
  <c r="AQ73" i="1" s="1"/>
  <c r="AM71" i="1"/>
  <c r="AN71" i="1" s="1"/>
  <c r="AO71" i="1" s="1"/>
  <c r="AQ71" i="1" s="1"/>
  <c r="AP69" i="1"/>
  <c r="AM69" i="1"/>
  <c r="AN69" i="1" s="1"/>
  <c r="AO69" i="1" s="1"/>
  <c r="AQ69" i="1" s="1"/>
  <c r="AP67" i="1"/>
  <c r="AM67" i="1"/>
  <c r="AN67" i="1" s="1"/>
  <c r="AO67" i="1" s="1"/>
  <c r="AQ67" i="1" s="1"/>
  <c r="AP66" i="1"/>
  <c r="AM66" i="1"/>
  <c r="AN66" i="1" s="1"/>
  <c r="AO66" i="1" s="1"/>
  <c r="AQ66" i="1" s="1"/>
  <c r="AM61" i="1"/>
  <c r="AN61" i="1" s="1"/>
  <c r="AP61" i="1" s="1"/>
  <c r="AQ61" i="1" s="1"/>
  <c r="AP60" i="1"/>
  <c r="AM60" i="1"/>
  <c r="AN60" i="1" s="1"/>
  <c r="AO60" i="1" s="1"/>
  <c r="AQ60" i="1" s="1"/>
  <c r="AM59" i="1"/>
  <c r="AN59" i="1" s="1"/>
  <c r="AO59" i="1" s="1"/>
  <c r="AQ59" i="1" s="1"/>
  <c r="AP58" i="1"/>
  <c r="AM58" i="1"/>
  <c r="AN58" i="1" s="1"/>
  <c r="AO58" i="1" s="1"/>
  <c r="AQ58" i="1" s="1"/>
  <c r="AP57" i="1"/>
  <c r="AM57" i="1"/>
  <c r="AN57" i="1" s="1"/>
  <c r="AO57" i="1" s="1"/>
  <c r="AQ57" i="1" s="1"/>
  <c r="AP56" i="1"/>
  <c r="AM56" i="1"/>
  <c r="AN56" i="1" s="1"/>
  <c r="AO56" i="1" s="1"/>
  <c r="AQ56" i="1" s="1"/>
  <c r="AP53" i="1"/>
  <c r="AM53" i="1"/>
  <c r="AN53" i="1" s="1"/>
  <c r="AO53" i="1" s="1"/>
  <c r="AQ53" i="1" s="1"/>
  <c r="AP52" i="1"/>
  <c r="AM52" i="1"/>
  <c r="AN52" i="1" s="1"/>
  <c r="AO52" i="1" s="1"/>
  <c r="AQ52" i="1" s="1"/>
  <c r="AM51" i="1"/>
  <c r="AN51" i="1" s="1"/>
  <c r="AP51" i="1" s="1"/>
  <c r="AQ51" i="1" s="1"/>
  <c r="AM49" i="1"/>
  <c r="AN49" i="1" s="1"/>
  <c r="AP49" i="1" s="1"/>
  <c r="AQ49" i="1" s="1"/>
  <c r="AP48" i="1"/>
  <c r="AM48" i="1"/>
  <c r="AN48" i="1" s="1"/>
  <c r="AO48" i="1" s="1"/>
  <c r="AQ48" i="1" s="1"/>
  <c r="AM47" i="1"/>
  <c r="AN47" i="1" s="1"/>
  <c r="AP47" i="1" s="1"/>
  <c r="AQ47" i="1" s="1"/>
  <c r="AP44" i="1"/>
  <c r="AM44" i="1"/>
  <c r="AN44" i="1" s="1"/>
  <c r="AO44" i="1" s="1"/>
  <c r="AQ44" i="1" s="1"/>
  <c r="AM43" i="1"/>
  <c r="AN43" i="1" s="1"/>
  <c r="AO43" i="1" s="1"/>
  <c r="AQ43" i="1" s="1"/>
  <c r="AP41" i="1"/>
  <c r="AM41" i="1"/>
  <c r="AN41" i="1" s="1"/>
  <c r="AO41" i="1" s="1"/>
  <c r="AQ41" i="1" s="1"/>
  <c r="AP40" i="1"/>
  <c r="AM40" i="1"/>
  <c r="AN40" i="1" s="1"/>
  <c r="AO40" i="1" s="1"/>
  <c r="AQ40" i="1" s="1"/>
  <c r="AM36" i="1"/>
  <c r="AN36" i="1" s="1"/>
  <c r="AP36" i="1" s="1"/>
  <c r="AQ36" i="1" s="1"/>
  <c r="AP34" i="1"/>
  <c r="AM34" i="1"/>
  <c r="AN34" i="1" s="1"/>
  <c r="AO34" i="1" s="1"/>
  <c r="AQ34" i="1" s="1"/>
  <c r="AP33" i="1"/>
  <c r="AM33" i="1"/>
  <c r="AN33" i="1" s="1"/>
  <c r="AO33" i="1" s="1"/>
  <c r="AQ33" i="1" s="1"/>
  <c r="AP29" i="1"/>
  <c r="AM29" i="1"/>
  <c r="AN29" i="1" s="1"/>
  <c r="AO29" i="1" s="1"/>
  <c r="AQ29" i="1" s="1"/>
  <c r="AP27" i="1"/>
  <c r="AM27" i="1"/>
  <c r="AN27" i="1" s="1"/>
  <c r="AO27" i="1" s="1"/>
  <c r="AQ27" i="1" s="1"/>
  <c r="AP24" i="1"/>
  <c r="AM24" i="1"/>
  <c r="AN24" i="1" s="1"/>
  <c r="AO24" i="1" s="1"/>
  <c r="AQ24" i="1" s="1"/>
  <c r="AM23" i="1"/>
  <c r="AN23" i="1" s="1"/>
  <c r="AO23" i="1" s="1"/>
  <c r="AQ23" i="1" s="1"/>
  <c r="AP21" i="1"/>
  <c r="AM21" i="1"/>
  <c r="AN21" i="1" s="1"/>
  <c r="AO21" i="1" s="1"/>
  <c r="AQ21" i="1" s="1"/>
  <c r="AP19" i="1"/>
  <c r="AM19" i="1"/>
  <c r="AN19" i="1" s="1"/>
  <c r="AO19" i="1" s="1"/>
  <c r="AQ19" i="1" s="1"/>
  <c r="AM17" i="1"/>
  <c r="AN17" i="1" s="1"/>
  <c r="AO17" i="1" s="1"/>
  <c r="AQ17" i="1" s="1"/>
  <c r="AP15" i="1"/>
  <c r="AM15" i="1"/>
  <c r="AN15" i="1" s="1"/>
  <c r="AO15" i="1" s="1"/>
  <c r="AQ15" i="1" s="1"/>
  <c r="AM11" i="1"/>
  <c r="AN11" i="1" s="1"/>
  <c r="AP11" i="1" s="1"/>
  <c r="AQ11" i="1" s="1"/>
  <c r="AM10" i="1"/>
  <c r="AN10" i="1" s="1"/>
  <c r="AP10" i="1" s="1"/>
  <c r="AQ10" i="1" s="1"/>
  <c r="AP9" i="1"/>
  <c r="AM9" i="1"/>
  <c r="AN9" i="1" s="1"/>
  <c r="AO9" i="1" s="1"/>
  <c r="AQ9" i="1" s="1"/>
  <c r="AF65" i="1"/>
  <c r="AC16" i="1"/>
  <c r="AD16" i="1" s="1"/>
  <c r="AE16" i="1" s="1"/>
  <c r="AG16" i="1" s="1"/>
  <c r="AF16" i="1"/>
  <c r="AF77" i="1"/>
  <c r="AF75" i="1"/>
  <c r="AF68" i="1"/>
  <c r="AF62" i="1"/>
  <c r="AF50" i="1"/>
  <c r="AC12" i="1"/>
  <c r="AD12" i="1" s="1"/>
  <c r="AF12" i="1" s="1"/>
  <c r="AG12" i="1" s="1"/>
  <c r="AE12" i="1"/>
  <c r="AC72" i="1"/>
  <c r="AD72" i="1" s="1"/>
  <c r="AE72" i="1" s="1"/>
  <c r="AG72" i="1" s="1"/>
  <c r="AF72" i="1"/>
  <c r="AC54" i="1"/>
  <c r="AD54" i="1" s="1"/>
  <c r="AE54" i="1" s="1"/>
  <c r="AG54" i="1" s="1"/>
  <c r="AF54" i="1"/>
  <c r="AC32" i="1"/>
  <c r="AD32" i="1" s="1"/>
  <c r="AE32" i="1" s="1"/>
  <c r="AG32" i="1" s="1"/>
  <c r="AF32" i="1"/>
  <c r="AC28" i="1"/>
  <c r="AD28" i="1" s="1"/>
  <c r="AE28" i="1" s="1"/>
  <c r="AG28" i="1" s="1"/>
  <c r="AF28" i="1"/>
  <c r="AC22" i="1"/>
  <c r="AD22" i="1" s="1"/>
  <c r="AF22" i="1" s="1"/>
  <c r="AC23" i="1"/>
  <c r="AD23" i="1" s="1"/>
  <c r="AE23" i="1" s="1"/>
  <c r="AG23" i="1" s="1"/>
  <c r="AF23" i="1"/>
  <c r="AC24" i="1"/>
  <c r="AD24" i="1" s="1"/>
  <c r="AE24" i="1" s="1"/>
  <c r="AG24" i="1" s="1"/>
  <c r="AF24" i="1"/>
  <c r="AC25" i="1"/>
  <c r="AD25" i="1" s="1"/>
  <c r="AF25" i="1" s="1"/>
  <c r="AG25" i="1" s="1"/>
  <c r="AE25" i="1"/>
  <c r="AC26" i="1"/>
  <c r="AD26" i="1" s="1"/>
  <c r="AE26" i="1" s="1"/>
  <c r="AG26" i="1" s="1"/>
  <c r="AF26" i="1"/>
  <c r="AC27" i="1"/>
  <c r="AD27" i="1" s="1"/>
  <c r="AF27" i="1" s="1"/>
  <c r="AG27" i="1" s="1"/>
  <c r="AE27" i="1"/>
  <c r="AC29" i="1"/>
  <c r="AD29" i="1" s="1"/>
  <c r="AE29" i="1" s="1"/>
  <c r="AG29" i="1" s="1"/>
  <c r="AF29" i="1"/>
  <c r="AC30" i="1"/>
  <c r="AD30" i="1" s="1"/>
  <c r="AF30" i="1" s="1"/>
  <c r="AG30" i="1" s="1"/>
  <c r="AE30" i="1"/>
  <c r="AC31" i="1"/>
  <c r="AD31" i="1" s="1"/>
  <c r="AE31" i="1"/>
  <c r="AF31" i="1"/>
  <c r="AG31" i="1"/>
  <c r="AC33" i="1"/>
  <c r="AD33" i="1" s="1"/>
  <c r="AE33" i="1" s="1"/>
  <c r="AG33" i="1" s="1"/>
  <c r="AF33" i="1"/>
  <c r="AC34" i="1"/>
  <c r="AD34" i="1" s="1"/>
  <c r="AE34" i="1" s="1"/>
  <c r="AG34" i="1" s="1"/>
  <c r="AF34" i="1"/>
  <c r="AC35" i="1"/>
  <c r="AD35" i="1" s="1"/>
  <c r="AE35" i="1"/>
  <c r="AF35" i="1"/>
  <c r="AG35" i="1"/>
  <c r="AC36" i="1"/>
  <c r="AD36" i="1" s="1"/>
  <c r="AE36" i="1" s="1"/>
  <c r="AG36" i="1" s="1"/>
  <c r="AF36" i="1"/>
  <c r="AC37" i="1"/>
  <c r="AD37" i="1" s="1"/>
  <c r="AE37" i="1" s="1"/>
  <c r="AG37" i="1" s="1"/>
  <c r="AF37" i="1"/>
  <c r="AC38" i="1"/>
  <c r="AD38" i="1" s="1"/>
  <c r="AE38" i="1" s="1"/>
  <c r="AG38" i="1" s="1"/>
  <c r="AF38" i="1"/>
  <c r="AC39" i="1"/>
  <c r="AD39" i="1" s="1"/>
  <c r="AE39" i="1" s="1"/>
  <c r="AG39" i="1" s="1"/>
  <c r="AF39" i="1"/>
  <c r="AC40" i="1"/>
  <c r="AD40" i="1" s="1"/>
  <c r="AF40" i="1" s="1"/>
  <c r="AG40" i="1" s="1"/>
  <c r="AE40" i="1"/>
  <c r="AC41" i="1"/>
  <c r="AD41" i="1" s="1"/>
  <c r="AE41" i="1" s="1"/>
  <c r="AG41" i="1" s="1"/>
  <c r="AF41" i="1"/>
  <c r="AC42" i="1"/>
  <c r="AD42" i="1" s="1"/>
  <c r="AE42" i="1"/>
  <c r="AF42" i="1"/>
  <c r="AG42" i="1"/>
  <c r="AC43" i="1"/>
  <c r="AD43" i="1" s="1"/>
  <c r="AE43" i="1" s="1"/>
  <c r="AG43" i="1" s="1"/>
  <c r="AF43" i="1"/>
  <c r="AC44" i="1"/>
  <c r="AD44" i="1" s="1"/>
  <c r="AE44" i="1" s="1"/>
  <c r="AG44" i="1" s="1"/>
  <c r="AF44" i="1"/>
  <c r="AC45" i="1"/>
  <c r="AD45" i="1" s="1"/>
  <c r="AE45" i="1" s="1"/>
  <c r="AG45" i="1" s="1"/>
  <c r="AF45" i="1"/>
  <c r="AC46" i="1"/>
  <c r="AD46" i="1" s="1"/>
  <c r="AE46" i="1"/>
  <c r="AF46" i="1"/>
  <c r="AG46" i="1"/>
  <c r="AC47" i="1"/>
  <c r="AD47" i="1" s="1"/>
  <c r="AE47" i="1" s="1"/>
  <c r="AG47" i="1" s="1"/>
  <c r="AF47" i="1"/>
  <c r="AC48" i="1"/>
  <c r="AD48" i="1" s="1"/>
  <c r="AE48" i="1" s="1"/>
  <c r="AG48" i="1" s="1"/>
  <c r="AF48" i="1"/>
  <c r="AC49" i="1"/>
  <c r="AD49" i="1" s="1"/>
  <c r="AE49" i="1" s="1"/>
  <c r="AG49" i="1" s="1"/>
  <c r="AF49" i="1"/>
  <c r="AC50" i="1"/>
  <c r="AD50" i="1" s="1"/>
  <c r="AE50" i="1" s="1"/>
  <c r="AG50" i="1" s="1"/>
  <c r="AC51" i="1"/>
  <c r="AD51" i="1" s="1"/>
  <c r="AE51" i="1" s="1"/>
  <c r="AG51" i="1" s="1"/>
  <c r="AF51" i="1"/>
  <c r="AC52" i="1"/>
  <c r="AD52" i="1" s="1"/>
  <c r="AF52" i="1" s="1"/>
  <c r="AG52" i="1" s="1"/>
  <c r="AE52" i="1"/>
  <c r="AC53" i="1"/>
  <c r="AD53" i="1" s="1"/>
  <c r="AE53" i="1" s="1"/>
  <c r="AG53" i="1" s="1"/>
  <c r="AF53" i="1"/>
  <c r="AC55" i="1"/>
  <c r="AD55" i="1" s="1"/>
  <c r="AE55" i="1" s="1"/>
  <c r="AG55" i="1" s="1"/>
  <c r="AF55" i="1"/>
  <c r="AC56" i="1"/>
  <c r="AD56" i="1" s="1"/>
  <c r="AF56" i="1" s="1"/>
  <c r="AG56" i="1" s="1"/>
  <c r="AE56" i="1"/>
  <c r="AC57" i="1"/>
  <c r="AD57" i="1" s="1"/>
  <c r="AE57" i="1" s="1"/>
  <c r="AG57" i="1" s="1"/>
  <c r="AF57" i="1"/>
  <c r="AC58" i="1"/>
  <c r="AD58" i="1" s="1"/>
  <c r="AE58" i="1" s="1"/>
  <c r="AG58" i="1" s="1"/>
  <c r="AF58" i="1"/>
  <c r="AC59" i="1"/>
  <c r="AD59" i="1" s="1"/>
  <c r="AE59" i="1" s="1"/>
  <c r="AG59" i="1" s="1"/>
  <c r="AF59" i="1"/>
  <c r="AC60" i="1"/>
  <c r="AD60" i="1" s="1"/>
  <c r="AE60" i="1" s="1"/>
  <c r="AG60" i="1" s="1"/>
  <c r="AF60" i="1"/>
  <c r="AC61" i="1"/>
  <c r="AD61" i="1" s="1"/>
  <c r="AE61" i="1" s="1"/>
  <c r="AG61" i="1" s="1"/>
  <c r="AF61" i="1"/>
  <c r="AC62" i="1"/>
  <c r="AD62" i="1" s="1"/>
  <c r="AE62" i="1" s="1"/>
  <c r="AG62" i="1" s="1"/>
  <c r="AC63" i="1"/>
  <c r="AD63" i="1" s="1"/>
  <c r="AE63" i="1" s="1"/>
  <c r="AG63" i="1" s="1"/>
  <c r="AF63" i="1"/>
  <c r="AC64" i="1"/>
  <c r="AD64" i="1" s="1"/>
  <c r="AE64" i="1" s="1"/>
  <c r="AG64" i="1" s="1"/>
  <c r="AF64" i="1"/>
  <c r="AC65" i="1"/>
  <c r="AD65" i="1" s="1"/>
  <c r="AE65" i="1" s="1"/>
  <c r="AG65" i="1" s="1"/>
  <c r="AC66" i="1"/>
  <c r="AD66" i="1" s="1"/>
  <c r="AE66" i="1" s="1"/>
  <c r="AG66" i="1" s="1"/>
  <c r="AF66" i="1"/>
  <c r="AC67" i="1"/>
  <c r="AD67" i="1" s="1"/>
  <c r="AE67" i="1" s="1"/>
  <c r="AG67" i="1" s="1"/>
  <c r="AF67" i="1"/>
  <c r="AC68" i="1"/>
  <c r="AD68" i="1" s="1"/>
  <c r="AE68" i="1" s="1"/>
  <c r="AG68" i="1" s="1"/>
  <c r="AC69" i="1"/>
  <c r="AD69" i="1" s="1"/>
  <c r="AE69" i="1" s="1"/>
  <c r="AG69" i="1" s="1"/>
  <c r="AF69" i="1"/>
  <c r="AC70" i="1"/>
  <c r="AD70" i="1" s="1"/>
  <c r="AE70" i="1" s="1"/>
  <c r="AG70" i="1" s="1"/>
  <c r="AF70" i="1"/>
  <c r="AC71" i="1"/>
  <c r="AD71" i="1" s="1"/>
  <c r="AE71" i="1" s="1"/>
  <c r="AG71" i="1" s="1"/>
  <c r="AF71" i="1"/>
  <c r="AC73" i="1"/>
  <c r="AD73" i="1" s="1"/>
  <c r="AE73" i="1" s="1"/>
  <c r="AG73" i="1" s="1"/>
  <c r="AF73" i="1"/>
  <c r="AC74" i="1"/>
  <c r="AD74" i="1" s="1"/>
  <c r="AE74" i="1" s="1"/>
  <c r="AG74" i="1" s="1"/>
  <c r="AF74" i="1"/>
  <c r="AC75" i="1"/>
  <c r="AD75" i="1" s="1"/>
  <c r="AE75" i="1" s="1"/>
  <c r="AG75" i="1" s="1"/>
  <c r="AC76" i="1"/>
  <c r="AD76" i="1" s="1"/>
  <c r="AE76" i="1" s="1"/>
  <c r="AG76" i="1" s="1"/>
  <c r="AF76" i="1"/>
  <c r="AC77" i="1"/>
  <c r="AD77" i="1" s="1"/>
  <c r="AE77" i="1" s="1"/>
  <c r="AG77" i="1" s="1"/>
  <c r="AC78" i="1"/>
  <c r="AD78" i="1" s="1"/>
  <c r="AE78" i="1" s="1"/>
  <c r="AG78" i="1" s="1"/>
  <c r="AF78" i="1"/>
  <c r="AC9" i="1"/>
  <c r="AD9" i="1" s="1"/>
  <c r="AE9" i="1" s="1"/>
  <c r="AG9" i="1" s="1"/>
  <c r="AF9" i="1"/>
  <c r="AC10" i="1"/>
  <c r="AD10" i="1" s="1"/>
  <c r="AE10" i="1" s="1"/>
  <c r="AG10" i="1" s="1"/>
  <c r="AF10" i="1"/>
  <c r="AC11" i="1"/>
  <c r="AD11" i="1" s="1"/>
  <c r="AE11" i="1" s="1"/>
  <c r="AG11" i="1" s="1"/>
  <c r="AF11" i="1"/>
  <c r="AC13" i="1"/>
  <c r="AD13" i="1" s="1"/>
  <c r="AE13" i="1"/>
  <c r="AF13" i="1"/>
  <c r="AG13" i="1"/>
  <c r="AC14" i="1"/>
  <c r="AD14" i="1" s="1"/>
  <c r="AF14" i="1" s="1"/>
  <c r="AG14" i="1" s="1"/>
  <c r="AE14" i="1"/>
  <c r="AC15" i="1"/>
  <c r="AD15" i="1" s="1"/>
  <c r="AE15" i="1" s="1"/>
  <c r="AG15" i="1" s="1"/>
  <c r="AF15" i="1"/>
  <c r="AC17" i="1"/>
  <c r="AD17" i="1" s="1"/>
  <c r="AE17" i="1" s="1"/>
  <c r="AG17" i="1" s="1"/>
  <c r="AF17" i="1"/>
  <c r="AC18" i="1"/>
  <c r="AD18" i="1" s="1"/>
  <c r="AE18" i="1"/>
  <c r="AF18" i="1"/>
  <c r="AG18" i="1"/>
  <c r="AC19" i="1"/>
  <c r="AD19" i="1" s="1"/>
  <c r="AE19" i="1" s="1"/>
  <c r="AG19" i="1" s="1"/>
  <c r="AF19" i="1"/>
  <c r="AC20" i="1"/>
  <c r="AD20" i="1" s="1"/>
  <c r="AE20" i="1"/>
  <c r="AF20" i="1"/>
  <c r="AG20" i="1"/>
  <c r="AC21" i="1"/>
  <c r="AD21" i="1" s="1"/>
  <c r="AE21" i="1" s="1"/>
  <c r="AG21" i="1" s="1"/>
  <c r="AF21" i="1"/>
  <c r="E76" i="1"/>
  <c r="E75" i="1"/>
  <c r="E74" i="1"/>
  <c r="E73" i="1"/>
  <c r="E72" i="1"/>
  <c r="E71" i="1"/>
  <c r="AQ74" i="1" l="1"/>
  <c r="AE22" i="1"/>
  <c r="AG22" i="1" s="1"/>
</calcChain>
</file>

<file path=xl/sharedStrings.xml><?xml version="1.0" encoding="utf-8"?>
<sst xmlns="http://schemas.openxmlformats.org/spreadsheetml/2006/main" count="1557" uniqueCount="669">
  <si>
    <t>IDENTIFICACIÓN DE ACCIONES POR COMPONENTES DEL PAAC</t>
  </si>
  <si>
    <t>ESTABLECIMIENTO ACCIONES</t>
  </si>
  <si>
    <t>No. solicitud</t>
  </si>
  <si>
    <t>fecha de solicitud</t>
  </si>
  <si>
    <t>Fuente</t>
  </si>
  <si>
    <t>Detalle de la fuente</t>
  </si>
  <si>
    <t>Fecha de inicio PAAC</t>
  </si>
  <si>
    <t>Código o capítulo</t>
  </si>
  <si>
    <t>Subcomponente</t>
  </si>
  <si>
    <t>Proceso</t>
  </si>
  <si>
    <t>Control o acción residual</t>
  </si>
  <si>
    <t>ACCIÓN</t>
  </si>
  <si>
    <t>Tipo de acción Propuesta</t>
  </si>
  <si>
    <t>Fórmula del indicador</t>
  </si>
  <si>
    <t>% que se espera alcanzar de la meta</t>
  </si>
  <si>
    <t>Fecha de inicio</t>
  </si>
  <si>
    <t>Fecha terminación</t>
  </si>
  <si>
    <t>Líder proceso</t>
  </si>
  <si>
    <t>Área responsable de ejecución</t>
  </si>
  <si>
    <t>2.Fecha seguimiento</t>
  </si>
  <si>
    <t>2.Evidencias o soportes ejecución acción de mejora</t>
  </si>
  <si>
    <t>2.Alerta</t>
  </si>
  <si>
    <t>2.Analisis - Seguimiento OCI</t>
  </si>
  <si>
    <t>2.Auditor que realizó el seguimiento</t>
  </si>
  <si>
    <t>Detalle de Actividades para ejecutar la acción</t>
  </si>
  <si>
    <t>Universo</t>
  </si>
  <si>
    <t>(Asignado por la Oficina de Control Interno)</t>
  </si>
  <si>
    <t>(DD-MM-AA)</t>
  </si>
  <si>
    <t>(Seleccione de la lista desplegable)</t>
  </si>
  <si>
    <t>(Nombre completo del componente)</t>
  </si>
  <si>
    <t>(Identificación del  Componente)</t>
  </si>
  <si>
    <t>(Transcripción del subcomponente o riesgo de corrupción)</t>
  </si>
  <si>
    <t>N/A</t>
  </si>
  <si>
    <t>(Detalle todas las actividades que ejecutarán)</t>
  </si>
  <si>
    <t>(Cantidad de actividades de la acción - Columna J).</t>
  </si>
  <si>
    <t>(Formule acorde con cantidad de actividades de la Columna K)</t>
  </si>
  <si>
    <t>(Información automática)</t>
  </si>
  <si>
    <t>(Cálculo automático)</t>
  </si>
  <si>
    <t>(Información del análisis adelantado por el auditor que realizó el seguimiento)</t>
  </si>
  <si>
    <t>(Relacione los documentos  que soportan y evidencian avances de ejecución)</t>
  </si>
  <si>
    <t>(No. actividades realizadas de las indicadas en la columna K).</t>
  </si>
  <si>
    <t>Origen Interno</t>
  </si>
  <si>
    <t>Planeación Estratégica</t>
  </si>
  <si>
    <t>Preventiva</t>
  </si>
  <si>
    <t>Planeación</t>
  </si>
  <si>
    <t>Profesional Universitario de Planeación</t>
  </si>
  <si>
    <t>Control, Seguimiento y Evaluación</t>
  </si>
  <si>
    <t>Oficina de Control Interno</t>
  </si>
  <si>
    <t>Jefe Oficina de Control Interno</t>
  </si>
  <si>
    <t>Atención al Ciudadano</t>
  </si>
  <si>
    <t>Gestión de Recursos y Administración de la Información</t>
  </si>
  <si>
    <t>Coordinación de Prensa y Comunicaciones</t>
  </si>
  <si>
    <t>Coordinador de Prensa y Comunicaciones</t>
  </si>
  <si>
    <t>Gestión de Talento Humano</t>
  </si>
  <si>
    <t>Profesional Universitario de Recursos Humanos</t>
  </si>
  <si>
    <t>Gestión Jurídica y Contractual</t>
  </si>
  <si>
    <t>Coordinación Jurídica</t>
  </si>
  <si>
    <t>Coordinador Jurídico</t>
  </si>
  <si>
    <t>Dirección Operativa</t>
  </si>
  <si>
    <t>Director Operativo</t>
  </si>
  <si>
    <t>Secretaría General</t>
  </si>
  <si>
    <t>Secretario General</t>
  </si>
  <si>
    <t>Sistemas</t>
  </si>
  <si>
    <t>Profesional Universitario de Sistemas</t>
  </si>
  <si>
    <t>Servicios Administrativos</t>
  </si>
  <si>
    <t>Gestión Financiera y Facturación</t>
  </si>
  <si>
    <t>Subdirección Financiera</t>
  </si>
  <si>
    <t>Subdirector Financiero</t>
  </si>
  <si>
    <t xml:space="preserve">Subdirector Administrativo </t>
  </si>
  <si>
    <t>Gerente General</t>
  </si>
  <si>
    <t xml:space="preserve">No. Solicitud </t>
  </si>
  <si>
    <t>Fuente de Hallazgo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</si>
  <si>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</si>
  <si>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</si>
  <si>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</si>
  <si>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</si>
  <si>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</si>
  <si>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</si>
  <si>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</si>
  <si>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</si>
  <si>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</si>
  <si>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</si>
  <si>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Corrección</t>
  </si>
  <si>
    <t>Gerencia General</t>
  </si>
  <si>
    <t>Gerente</t>
  </si>
  <si>
    <t>Si</t>
  </si>
  <si>
    <t>Ente externo</t>
  </si>
  <si>
    <t>Abierto</t>
  </si>
  <si>
    <t>Origen Externo</t>
  </si>
  <si>
    <t>Gestión de Comunicaciones</t>
  </si>
  <si>
    <t>Correctiva</t>
  </si>
  <si>
    <t>No</t>
  </si>
  <si>
    <t>Néstor Fernando Avella Avella</t>
  </si>
  <si>
    <t xml:space="preserve">Cerrado </t>
  </si>
  <si>
    <t>Diseño y Creación de Contenidos</t>
  </si>
  <si>
    <t xml:space="preserve">José Leonardo Ibarra Quiroga </t>
  </si>
  <si>
    <t>Comercialización</t>
  </si>
  <si>
    <t>De mejora</t>
  </si>
  <si>
    <t>Gloria Marcela Morales Páez</t>
  </si>
  <si>
    <t>Producción de Televisión</t>
  </si>
  <si>
    <t xml:space="preserve">Jizeth Hael González Ramírez </t>
  </si>
  <si>
    <t>Emisión de Contenidos</t>
  </si>
  <si>
    <t>Nelson Jairo Rincón Martínez</t>
  </si>
  <si>
    <t>Coordinación de Producción</t>
  </si>
  <si>
    <t>Coordinador de Producción</t>
  </si>
  <si>
    <t>Coordinación de Programación</t>
  </si>
  <si>
    <t>Coordinador de Programación</t>
  </si>
  <si>
    <t>Coordinación Técnica</t>
  </si>
  <si>
    <t>Coordinador Técnico</t>
  </si>
  <si>
    <t>Ventas y Mercadeo</t>
  </si>
  <si>
    <t>Profesional Universitario de Ventas y Mercadeo</t>
  </si>
  <si>
    <t>Atención al Usuario y Defensor del Televidente</t>
  </si>
  <si>
    <t>Proceso de Participación Ciudadana y Control Social</t>
  </si>
  <si>
    <t>Subdirección Administrativa</t>
  </si>
  <si>
    <t>Prestación/Emisión Servicio de Televisión</t>
  </si>
  <si>
    <t>Contabilidad</t>
  </si>
  <si>
    <t>Profesional Universitario de Contabilidad</t>
  </si>
  <si>
    <t>Tesorería</t>
  </si>
  <si>
    <t>Profesional Universitario de Tesoreria</t>
  </si>
  <si>
    <t>Presupuesto</t>
  </si>
  <si>
    <t>Profesional Universitario de Presupuesto</t>
  </si>
  <si>
    <t>Facturación</t>
  </si>
  <si>
    <t>Profesional Universitario de Facturación</t>
  </si>
  <si>
    <t>Técnico de Servicios Administrativos</t>
  </si>
  <si>
    <t>Delegado para la Atención al Ciudadano</t>
  </si>
  <si>
    <t>Archivo</t>
  </si>
  <si>
    <t>Responsable de Archivo</t>
  </si>
  <si>
    <t>Responsable de ejecución</t>
  </si>
  <si>
    <t xml:space="preserve">Talento Humano </t>
  </si>
  <si>
    <t>1.1</t>
  </si>
  <si>
    <t>1.2</t>
  </si>
  <si>
    <t>∑( (xi*wi) /∑ wi)*100
xi = Subactividad
wi= Peso  asignado.</t>
  </si>
  <si>
    <t>2.1</t>
  </si>
  <si>
    <t>3.1</t>
  </si>
  <si>
    <t>(Productos que se esperan lograr)</t>
  </si>
  <si>
    <t>3.2</t>
  </si>
  <si>
    <t>3.3</t>
  </si>
  <si>
    <t>4.1</t>
  </si>
  <si>
    <t>5.1</t>
  </si>
  <si>
    <t>Tres (3) informes de seguimiento al Mapa de riesgos de corrupción.</t>
  </si>
  <si>
    <t>Número de seguimientos realizados / Total seguimientos programados</t>
  </si>
  <si>
    <t>Estrategia de rendición de cuentas para la vigencia.</t>
  </si>
  <si>
    <t>1.3</t>
  </si>
  <si>
    <t>(Nombre del Auditor)</t>
  </si>
  <si>
    <t>MATRIZ SEGUIMIENTO DE PLAN ANTICORRUPCIÓN Y DE ATENCIÓN AL CIUDADANO - PAAC
Y MAPA DE RIEGOS DE CORRUPCIÓN</t>
  </si>
  <si>
    <t xml:space="preserve">Jefe Oficina de Control Interno </t>
  </si>
  <si>
    <t>Fechas 2018</t>
  </si>
  <si>
    <t>Fechas previas a 2018</t>
  </si>
  <si>
    <t>1. % avance en ejecución de la meta</t>
  </si>
  <si>
    <t>Componente 1: Gestión del Riesgo de Corrupción - Mapa de Riesgos de Corrupción.</t>
  </si>
  <si>
    <t>Subcomponente/ 1. Política de administración de riesgos</t>
  </si>
  <si>
    <t>Revisar y actualizar la política de riesgos del canal y el manual metodológico de administración de riesgos.</t>
  </si>
  <si>
    <t>∑( (xi*wi) /∑ wi)*100%
xi = Subactividad
wi= Peso  asignado.</t>
  </si>
  <si>
    <t>Dos (2) documentos revisados, actualizados y publicados.</t>
  </si>
  <si>
    <t>Socializar la política de administración del riesgo de la entidad en los canales de comunicación dispuestos.</t>
  </si>
  <si>
    <t>Número de piezas publicadas / Número de piezas propuestas para publicación.</t>
  </si>
  <si>
    <t>Dos (2) mensajes en el año.
Un (1) documento de política de administración de riesgos publicado en la Página web</t>
  </si>
  <si>
    <t>Realizar mesas de trabajo para la revisión y actualización de riesgos de los procesos de la entidad.</t>
  </si>
  <si>
    <t>Matrices de riesgos actualizadas de los doce (12) procesos de la entidad.</t>
  </si>
  <si>
    <t>Número de matrices de riesgos de proceso actualizadas / Número total de matrices de riesgos de los procesos de la entidad.</t>
  </si>
  <si>
    <t>Subcomponente/ 2. Construcción del mapa de riesgos de corrupción</t>
  </si>
  <si>
    <t>Revisar y actualizar los riesgos de corrupción para la vigencia 2019.</t>
  </si>
  <si>
    <t>Una (1) matriz de riesgos de corrupción para la vigencia 2019 actualizada y publicada.</t>
  </si>
  <si>
    <t>Mapa de riesgos de corrupción actualizado y publicado en la página web.</t>
  </si>
  <si>
    <t>Subcomponente/ 3. Consulta y divulgación</t>
  </si>
  <si>
    <t>Publicar en la página web el proyecto de Plan Anticorrupción y de Atención al Ciudadano - PAAC y de la Matriz de Riesgos de Corrupción de la vigencia 2019, a conocimiento general.</t>
  </si>
  <si>
    <t>Dos (2) documentos actualizados y publicados.</t>
  </si>
  <si>
    <t>Proyecto de plan Anticorrupción y de Atención al Ciudadano - PAAC publicado en la página web.
Proyecto de matriz de riesgos de corrupción publicada en la página web.</t>
  </si>
  <si>
    <t>Publicar en la página web la versión final del Plan Anticorrupción y de Atención al Ciudadano - PAAC y de la Matriz de Riesgos de Corrupción de la vigencia 2019.</t>
  </si>
  <si>
    <t>Matriz de riesgos de corrupción actualizada y publicada en la página web.</t>
  </si>
  <si>
    <t>Publicar en la página web las versiones y actualizaciones que se realicen sobre el Plan Anticorrupción y de Atención Al ciudadano - PAAC y sobre la Matriz de Riesgos de Corrupción, conservando la trazabilidad sobre los ajustes realizados.</t>
  </si>
  <si>
    <t>Documentos PAAC y Matriz de Riesgos de Corrupción de la vigencia y sus modificaciones.</t>
  </si>
  <si>
    <t>Documento PAAC y Matriz de Riesgos de Corrupción de la vigencia y sus modificaciones.</t>
  </si>
  <si>
    <t>Subcomponente/ 4. Monitoreo o revisión</t>
  </si>
  <si>
    <t>Revisar los riesgos de corrupción de la vigencia 2019.</t>
  </si>
  <si>
    <t>Una (1) revisión realizada</t>
  </si>
  <si>
    <t>Una (1) revisión de la matriz de riesgos de corrupción en la vigencia.</t>
  </si>
  <si>
    <t>Subcomponente/ 5. Seguimiento</t>
  </si>
  <si>
    <t>Realizar el seguimiento al Mapa de Riesgos de Corrupción y a la implementación del Plan Anticorrupción y de Atención al Ciudadano - PAAC, para la vigencia 2019.</t>
  </si>
  <si>
    <t>Oficina de Control interno</t>
  </si>
  <si>
    <t>Jefe Oficina de control Interno</t>
  </si>
  <si>
    <t>Componente 3:  Rendición de cuentas</t>
  </si>
  <si>
    <t>Subcomponente/ 1. Información de calidad y en lenguaje comprensible</t>
  </si>
  <si>
    <t>Revisar y actualizar en lo pertinente la estrategia de rendición de cuentas, teniendo en cuenta los canales y metodologías a emplear, así como las características de los usuarios a los cuales va dirigida.</t>
  </si>
  <si>
    <t>Socializar a nivel interno el PAAC y la matriz de riesgos de corrupción a través de los canales de comunicación interna.</t>
  </si>
  <si>
    <t xml:space="preserve">Comunicaciones realizadas/ Comunicaciones programadas </t>
  </si>
  <si>
    <t xml:space="preserve">Dos (2) comunicaciones realizadas en el año </t>
  </si>
  <si>
    <t>Subcomponente/ 2. Diálogo de doble vía con la ciudadanía y sus organizaciones</t>
  </si>
  <si>
    <t>Participar en la jornada de rendición de cuentas del sector y publicar el material en los medios pertinentes.</t>
  </si>
  <si>
    <t xml:space="preserve">Una (1) jornada de rendición de cuentas </t>
  </si>
  <si>
    <t>profesional Universitario de Planeación
Coordinadora de Prensa y comunicaciones.</t>
  </si>
  <si>
    <t>2.2</t>
  </si>
  <si>
    <t>Formular y divulgar la política de participación ciudadana a través de los canales de comunicación interna dispuestos por la entidad.</t>
  </si>
  <si>
    <t xml:space="preserve">Una (1) política de participación ciudadana formulada, aprobada y divulgada </t>
  </si>
  <si>
    <t>Planeación
Dirección Operativa
Coordinación de Prensa y Comunicaciones
Servicio al Ciudadano y Defensor del Televidente</t>
  </si>
  <si>
    <t>Planeación
Coordinación de Prensa y Comunicaciones</t>
  </si>
  <si>
    <t>Planeación Estratégica
Gestión de Comunicaciones</t>
  </si>
  <si>
    <t>Planeación Estratégica
Gestión de Comunicaciones
Atención al Usuario y Defensor del Televidente
Prestación/Emisión Servicio de Televisión</t>
  </si>
  <si>
    <t>Gerente General 
Directora Operativa
Secretario General</t>
  </si>
  <si>
    <t>Profesional Universitario de Planeación
Dirección Operativa
Coordinadora de Prensa y Comunicaciones
Auxiliar de Atención al Ciudadano</t>
  </si>
  <si>
    <t>Subcomponente/3. Incentivos para motivar la cultura de la rendición y petición de cuentas</t>
  </si>
  <si>
    <t>Coordinar con los entes pertinentes, la capacitación a los colaboradores de la entidad en la Ley de Transparencia y derecho de acceso a la información pública  y en lo relacionado con la rendición y petición de cuentas</t>
  </si>
  <si>
    <t>(Jornadas ejecutadas/ Jornadas programadas)*100</t>
  </si>
  <si>
    <t>Una (1) jornada de capacitación a los colaboradores de la entidad</t>
  </si>
  <si>
    <t>Talento Humano</t>
  </si>
  <si>
    <t>Subdirector Administrativo</t>
  </si>
  <si>
    <t>Subcomponente/ 4. Evaluación y retroalimentación a  la gestión institucional</t>
  </si>
  <si>
    <t>Consolidar y publicar dos (2) informes de seguimiento a la gestión a partir de los resultados del plan de acción institucional.</t>
  </si>
  <si>
    <t>Dos (2) informes de seguimiento al plan de acción.</t>
  </si>
  <si>
    <t>Componente 4: Mecanismos para mejorar la atención al ciudadano. Lineamientos generales para la atención de peticiones, quejas, reclamos, sugerencias y denuncias.</t>
  </si>
  <si>
    <t>Subcomponente/ 1. Estructura administrativa y direccionamiento estratégico.</t>
  </si>
  <si>
    <t>Planeación Estratégica
Atención al Usuario y Defensor del Televidente</t>
  </si>
  <si>
    <t>Realizar la revisión de los informes de servicio al ciudadano una vez al año en Comité Institucional de Gestión y Desempeño.</t>
  </si>
  <si>
    <t>Una (1) reunión de Comité Institucional de Gestión y Desempeño con la temática de servicio al ciudadano.</t>
  </si>
  <si>
    <t>Planeación
Servicio al Ciudadano y Defensor del Televidente</t>
  </si>
  <si>
    <t>Profesional Universitario de Planeación
Auxiliar de Atención al Ciudadano</t>
  </si>
  <si>
    <t>Revisar e identificar buenas prácticas en materia de servicio a la Ciudadanía, para su implementación en el canal.</t>
  </si>
  <si>
    <t>Un (1) documento de buenas prácticas en materia de servicio a la ciudadanía, divulgado</t>
  </si>
  <si>
    <t>Servicio al Ciudadano y Defensor del Televidente</t>
  </si>
  <si>
    <t>Auxiliar de Atención al Ciudadano</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</si>
  <si>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</si>
  <si>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Número de  capacitaciones realizadas en materia de servicio a la ciudadanía / Número de  capacitaciones  programadas en materia de servicio a la ciudadanía.</t>
  </si>
  <si>
    <t xml:space="preserve">Dos (2) capacitaciones para los servidores de la entidad relacionadas con la temática de servicio a la ciudadanía. </t>
  </si>
  <si>
    <t>Subcomponente/ 2. Fortalecimiento de los canales de atención.</t>
  </si>
  <si>
    <t>Atención al Usuario y Defensor del Televidente
Gestión de Comunicaciones</t>
  </si>
  <si>
    <t>Fortalecer en la página web la descripción de los canales de atención de la entidad y su mejor uso dependiendo de la necesidad del ciudadano.</t>
  </si>
  <si>
    <t>Mensajes publicados en cada canal de comunicación dispuesto para la atención ciudadana/ número total de canales de comunicación dispuestos por el Canal para atender a la ciudadanía.</t>
  </si>
  <si>
    <t>Seis (6) mensajes asociados a los canales de atención a la ciudadanía elaborados y publicados en la página web.</t>
  </si>
  <si>
    <t>Servicio al Ciudadano y Defensor del Televidente
Coordinación de Prensa y Comunicaciones</t>
  </si>
  <si>
    <t>Secretario General
Gerente General</t>
  </si>
  <si>
    <t xml:space="preserve">Auxiliar de Atención al Ciudadano
Coordinadora de Prensa y Comunicaciones </t>
  </si>
  <si>
    <t>Subcomponente/ 3. Talento Humano.</t>
  </si>
  <si>
    <t>Publicar mensajes sobre servicio a la ciudadanía y/o cultura del servicio en los canales de comunicación dispuestos por la entidad.</t>
  </si>
  <si>
    <t>(Mensajes publicados / Mensajes programados)*100.</t>
  </si>
  <si>
    <t>Cuatro (4) mensajes en el año sobre servicio a la ciudadanía y/o cultura del servicio.</t>
  </si>
  <si>
    <t>Coordinar acciones de formación y cualificación a los servidores en temáticas relacionadas con el mejoramiento del servicio a la ciudadanía.</t>
  </si>
  <si>
    <t>Actividades realizadas / actividades programadas * 100%</t>
  </si>
  <si>
    <t>Dos (2) actividades realizadas en el año</t>
  </si>
  <si>
    <t>Subcomponente/ 4. Normativo y procedimental.</t>
  </si>
  <si>
    <t>Actualizar el documento AAUT-MN-001 Manual de Servicio a la Ciudadanía y los protocolos de servicio a la Ciudadanía atendiendo los requisitos del Manual para la Gestión de Peticiones de la Secretaría General de la Alcaldía Mayor.</t>
  </si>
  <si>
    <t>Un (1) manual actualizado, publicado y comunicado.</t>
  </si>
  <si>
    <t>4.2</t>
  </si>
  <si>
    <t>Revisar y actualizar en lo pertinente la carta de trato digno al usuario, en cumplimiento del numeral 5 del artículo 7 de la ley 1437 de 2011.</t>
  </si>
  <si>
    <t>Un (1) documento "carta de trato digno" actualizado, publicado y comunicado.</t>
  </si>
  <si>
    <t>Subcomponente/ 5. Relacionamiento con el ciudadano.</t>
  </si>
  <si>
    <t>Revisar y actualizar en lo pertinente la encuesta de satisfacción disponible en la página web.</t>
  </si>
  <si>
    <t>Un (1) "Informe semestral  de satisfacción de usuarios".</t>
  </si>
  <si>
    <t>5.2</t>
  </si>
  <si>
    <t>Atención al Usuario y Defensor del Televidente
Control, Seguimiento y Evaluación</t>
  </si>
  <si>
    <t>Realizar evaluaciones de la atención al ciudadano prestada por la entidad mediante dos (2) ejercicios de cliente incógnito en el año.</t>
  </si>
  <si>
    <t>Dos (2) ejercicios documentados de cliente incógnito</t>
  </si>
  <si>
    <t>Planeación
Oficina de Control Interno</t>
  </si>
  <si>
    <t>Gerente General
Jefe Oficina de Control Interno</t>
  </si>
  <si>
    <t xml:space="preserve">Profesional Universitario de Planeación
Jefe Oficina de Control Interno </t>
  </si>
  <si>
    <t>5.3</t>
  </si>
  <si>
    <t>Construir la caracterización de usuarios y partes interesadas, para el desarrollo de la política de planeación institucional del Modelo Integrado de Planeación y Gestión - MIPG</t>
  </si>
  <si>
    <t>Un (1) documento de caracterización de usuarios y partes interesadas, publicado y divulgado</t>
  </si>
  <si>
    <t>Componente 5:  Mecanismos para la transparencia y acceso a la información</t>
  </si>
  <si>
    <t>Subcomponente/ 1. Lineamientos de transparencia activa.</t>
  </si>
  <si>
    <t xml:space="preserve">Adoptar y publicar un (1) lineamiento para publicación de información en el botón de transparencia </t>
  </si>
  <si>
    <t>Un documento con lineamientos para publicación de información en el botón de transparencia, publicado y socializado.</t>
  </si>
  <si>
    <t>planeación Estratégica
Gestión de las comunicaciones</t>
  </si>
  <si>
    <t>Realizar revisiones periódicas a los contenidos de la página web relacionados con los documentos del botón de transparencia y derecho de acceso a la información pública.</t>
  </si>
  <si>
    <t>Realizar dos (2) revisiones en el año</t>
  </si>
  <si>
    <t>Revisar y publicar en formato de hoja de cálculo en la página web institucional y en los portales de datos abiertos Bogotá, el documento "Registro de activos de información"</t>
  </si>
  <si>
    <t>Un documento revisado y publicado en la página web y portal de datos abiertos de Bogotá.</t>
  </si>
  <si>
    <t>Documento "Registro de activos de información" revisado y publicado en la página web de la entidad y en el portal de datos abiertos Bogotá.</t>
  </si>
  <si>
    <t>Sistemas
Gestión Documental</t>
  </si>
  <si>
    <t>Profesional universitario de Sistemas
Líder Gestión Documental</t>
  </si>
  <si>
    <t>1.4</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</si>
  <si>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</si>
  <si>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</si>
  <si>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</si>
  <si>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</si>
  <si>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</si>
  <si>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 xml:space="preserve">Revisar el inventario de trámites y otros procedimientos administrativos (OPA's) de Canal Capital y realizar las actualizaciones en el Sistema Único de Información y Trámites - SUIT a que haya lugar. </t>
  </si>
  <si>
    <t>1.6</t>
  </si>
  <si>
    <t>Atención al Usuario y Defensor del Televidente
Planeación Estratégica</t>
  </si>
  <si>
    <t>Número de trámites y/u OPA's actualizados en el SUIT / Número total de trámites y/u OPA's por actualizar en el SUIT.</t>
  </si>
  <si>
    <t>Sistema Único de Información y Trámites - SUIT actualizado</t>
  </si>
  <si>
    <t>Gerente General
Secretario General</t>
  </si>
  <si>
    <t>Subcomponente/ 2. Lineamientos de transparencia pasiva.</t>
  </si>
  <si>
    <t>Atención al Ciudadano y Defensor del Televidente</t>
  </si>
  <si>
    <t>Subcomponente/ 3. Elaboración de los instrumentos de gestión de la información.</t>
  </si>
  <si>
    <t>Publicar en el botón de transparencia el acto administrativo elaborado para adoptar los instrumentos de gestión de la información.</t>
  </si>
  <si>
    <t xml:space="preserve">Un (1) acto administrativo publicado en la página web </t>
  </si>
  <si>
    <t xml:space="preserve">Gestión Documental </t>
  </si>
  <si>
    <t>Líder de Gestión Documental</t>
  </si>
  <si>
    <t>Subcomponente/ 4. Criterio diferencial de accesibilidad.</t>
  </si>
  <si>
    <t>Gestión del Talento Humano</t>
  </si>
  <si>
    <t>Realizar una capacitación al personal del canal para atención adecuada de personas en condición de discapacidad.</t>
  </si>
  <si>
    <t>Una (1) capacitación realizada</t>
  </si>
  <si>
    <t>Subcomponente/ 5. Monitoreo del acceso a la información pública.</t>
  </si>
  <si>
    <t>Elaborar mensualmente informe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</si>
  <si>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(Número de documentos elaborados / Número de documentos programados)*100%</t>
  </si>
  <si>
    <t>Once (11) informes de peticiones ciudadanas publicados.</t>
  </si>
  <si>
    <t>Componente 6:  Integridad</t>
  </si>
  <si>
    <t>Subcomponente/ 1. Integridad.</t>
  </si>
  <si>
    <t>(Número de acciones realizadas / número de acciones programadas) * 100%</t>
  </si>
  <si>
    <t>Cuatro (4) mensajes de socialización del Plan de Integridad en el año.</t>
  </si>
  <si>
    <t xml:space="preserve">Actualizar y divulgar la política de convivencia laboral incluyendo los componentes de integridad. </t>
  </si>
  <si>
    <t xml:space="preserve">Una (1) política de convivencia laboral, formulada, aprobada y divulgada </t>
  </si>
  <si>
    <t>Componente 7:  Iniciativas Adicionales</t>
  </si>
  <si>
    <t>Subcomponente/ 1. Iniciativas adicionales</t>
  </si>
  <si>
    <t>Socializar el manual de convivencia laboral a todos los colaboradores del Canal.</t>
  </si>
  <si>
    <t>(Número de actividades ejecutadas en el año / Total de actividades programadas en el año) * 100%</t>
  </si>
  <si>
    <t>Dos (2) socializaciones en el año.</t>
  </si>
  <si>
    <t>Gestión de Comunicaciones
Gestión Jurídica y Contractual</t>
  </si>
  <si>
    <t>Definir un mecanismo de comunicación a la ciudadanía sobre el estado de los procesos de convocatoria pública a través de avisos informativos en la página web.</t>
  </si>
  <si>
    <t xml:space="preserve">Un (1) banner publicado por cada convocatoria pública </t>
  </si>
  <si>
    <t>Coordinación Jurídica
Coordinación de Prensa y Comunicaciones</t>
  </si>
  <si>
    <t>Coordinadora Jurídica
Coordinadora de Prensa y Comunicaciones</t>
  </si>
  <si>
    <t>Matriz de Riesgos de Corrupción</t>
  </si>
  <si>
    <t xml:space="preserve">Reportes de avances manipulados e inconsistentes respecto a la ejecución real de presupuesto y de metas de la Entidad a favor de un tercero. </t>
  </si>
  <si>
    <t>Revisión periódica (trimestralmente) de las metas de la entidad EPLE-PD-006 FORMULACIÓN, REGISTRO Y ACTUALIZACIÓN DE
PROYECTOS DE INVERSIÓN: Registro en el Sistema SEGPLAN Puntos de control 18, 25, 26.</t>
  </si>
  <si>
    <t xml:space="preserve">Realizar y enviar informes trimestrales de ejecución de proyectos como insumo para el reporte y registro de información en el sistema SEGPLAN. </t>
  </si>
  <si>
    <t>(Acciones ejecutadas/acciones programadas)*100</t>
  </si>
  <si>
    <t>Monitoreo y seguimiento</t>
  </si>
  <si>
    <t>Riesgos actualizados</t>
  </si>
  <si>
    <t>Transferir fondos de la monetización automática a cuentas personales o que no son propiedad del Canal.</t>
  </si>
  <si>
    <t>Cuenta bancaria del canal asociada a dos cuentas de correo electrónico para acceder a la monetización de contenidos digitales.</t>
  </si>
  <si>
    <t>Informes mensuales</t>
  </si>
  <si>
    <t>Coordinadora de Prensa y Comunicaciones</t>
  </si>
  <si>
    <t>Obtención de comisiones u otro tipo de ventajas con los anunciantes favoreciendo intereses personales</t>
  </si>
  <si>
    <t xml:space="preserve">Resolución 005 de 2017 "Por medio de la cual se fijan las tarifas de Canal Capital" 
Resolución 106 de 2017 "Por medio de la cual se modifica la Resolución 005-2017 y se hace una delegación" </t>
  </si>
  <si>
    <t>Dar cumplimiento con lo definido en el artículo 2 de la resolución 106 de 2017, con relación a la delegación para la aplicación de descuentos.</t>
  </si>
  <si>
    <t>* Formatos de cotizaciones
* Ofertas Comerciales</t>
  </si>
  <si>
    <t>Directora Operativa</t>
  </si>
  <si>
    <t>Profesional de Ventas y Mercadeo</t>
  </si>
  <si>
    <t>Interés de vincular a una persona sin el cumplimiento de la totalidad de requisitos, por influencia externa o por presión de un tercero.</t>
  </si>
  <si>
    <t>Ejecutar procedimiento AGTH-PD-005 INGRESO DE SERVIDORES PUBLICOS : Puntos de control: 5 Actividades: 3 (Formato AGTH-FT-036 VERIFICACIÓN DEL CUMPLIMIENTO DE PERFIL DEL CARGO)
(Revisión del proceso de ingreso de servidores público es responsabilidad del técnico y profesional del área de recursos humanos, con la aprobación del subdirector administrativo).</t>
  </si>
  <si>
    <t xml:space="preserve">1. Revisar y actualizar (si es necesario) los procedimientos del área relacionados con el ingreso del personal.
2. Realizar una reunión interna en el área de recursos humanos, abordando la temática de selección de personal. </t>
  </si>
  <si>
    <t xml:space="preserve">* Procedimientos actualizados
* Acta de reunión </t>
  </si>
  <si>
    <t xml:space="preserve">Apropiarse de manera particular de los elementos y/o activos para las actividades institucionales </t>
  </si>
  <si>
    <t xml:space="preserve">Gestión de Recursos y Administración de la Información </t>
  </si>
  <si>
    <t>Ejecutar procedimiento: AGRI-SA-PD-008 SALIDA DE ELEMENTOS. 
Puntos de Control: 2,3,6,7 y 8</t>
  </si>
  <si>
    <t>Revisión  de  procedimientos  AGRI-SA-PD-008 SALIDA DE ELEMENTOS</t>
  </si>
  <si>
    <t>Procedimientos actualizados</t>
  </si>
  <si>
    <t>Sistema de seguridad física y tecnológica para la custodia de los bienes de la entidad. (Contrato de vigilancia).
1. Personal capacitado
2. Cámaras de monitoreo en HD
3. Sistema de comunicación</t>
  </si>
  <si>
    <t>Adjudicación de contratos a personas naturales y jurídicas que no cumplen con los requisitos establecidos por el Canal.</t>
  </si>
  <si>
    <t>Realizar una jornada de  socialización sobre el Manual de contratación, supervisión e interventoría y los procedimientos asociados.
Realizar la actualización del manual de contratación en caso de ser necesario</t>
  </si>
  <si>
    <t>Acta de asistencia a jornada de socialización
Manual de contratación actualizado</t>
  </si>
  <si>
    <t>Coordinadora Jurídica</t>
  </si>
  <si>
    <t>Aplicar procedimiento: AGFF-PD-010 LIQUIDACIÓN ÓRDENES DE PAGO 
Puntos de control: 1, 2, 4,5 8,9, 11, 12.</t>
  </si>
  <si>
    <t>Establecer disposiciones en los estudios de conveniencia y oportunidad y/o en los en los pliegos de condiciones direccionados hacia un grupo y/o firma en particular.</t>
  </si>
  <si>
    <t>Procedimientos actualizados y publicados</t>
  </si>
  <si>
    <t xml:space="preserve">Subdirección Financiera </t>
  </si>
  <si>
    <t>Subdirectora Financiera</t>
  </si>
  <si>
    <t>Procedimientos financieros</t>
  </si>
  <si>
    <t xml:space="preserve"> Posibilidad de recibir o solicitar cualquier dádiva o beneficio a nombre propio o de terceros, por destinar recursos de la entidad; impactando de forma negativa los intereses del Canal.</t>
  </si>
  <si>
    <t>Registrar operaciones contables no ciertas con el fin de beneficiar a un tercero.</t>
  </si>
  <si>
    <t>Actualización del Código de Ética del Auditor. 
Revisión y ajuste del Estatuto de Auditoría. 
Adopción del Manual de Políticas de Auditoría Interna.</t>
  </si>
  <si>
    <t>Tres documentos adoptados y publicados.</t>
  </si>
  <si>
    <t>Actas de Reunión</t>
  </si>
  <si>
    <t>Profesional Universitario de Planeación
Coordinadora de Prensa y Comunicaciones</t>
  </si>
  <si>
    <t>Mónica Virgüéz Romero</t>
  </si>
  <si>
    <t>Jizeth González</t>
  </si>
  <si>
    <r>
      <t xml:space="preserve">Reporte GD: </t>
    </r>
    <r>
      <rPr>
        <sz val="9"/>
        <color theme="1"/>
        <rFont val="Tahoma"/>
        <family val="2"/>
      </rPr>
      <t xml:space="preserve">Se realizó la publicación de la resolución 171 de 2018 en la pagina web el 28 de Enero de 2019.
</t>
    </r>
    <r>
      <rPr>
        <b/>
        <sz val="9"/>
        <color theme="1"/>
        <rFont val="Tahoma"/>
        <family val="2"/>
      </rPr>
      <t xml:space="preserve">Análisis OCI: </t>
    </r>
    <r>
      <rPr>
        <sz val="9"/>
        <color theme="1"/>
        <rFont val="Tahoma"/>
        <family val="2"/>
      </rPr>
      <t xml:space="preserve">Se verifica el correo del 28 de enero de 2019 mediante el cual se realiza la solicitud de publicación a Web Máster de la Resolución 171 de 2018 "Por la cual se adoptan los instrumentos de gestión de la información pública", se procede a la revisión del botón de transparencia evidenciando que esta se encuentra en el numeral 6.1 Políticas, lineamientos y manuales. Teniendo en cuenta lo anterior y las fechas de ejecución de la actividad, esta se califica con estado </t>
    </r>
    <r>
      <rPr>
        <b/>
        <sz val="9"/>
        <color theme="1"/>
        <rFont val="Tahoma"/>
        <family val="2"/>
      </rPr>
      <t xml:space="preserve">"Terminada". </t>
    </r>
  </si>
  <si>
    <r>
      <t xml:space="preserve">Reporte At. Ciudadano: </t>
    </r>
    <r>
      <rPr>
        <sz val="9"/>
        <color theme="1"/>
        <rFont val="Tahoma"/>
        <family val="2"/>
      </rPr>
      <t xml:space="preserve">Respecto a esta acción no se ha realizado ningún avance en el período.
</t>
    </r>
    <r>
      <rPr>
        <b/>
        <sz val="9"/>
        <color theme="1"/>
        <rFont val="Tahoma"/>
        <family val="2"/>
      </rPr>
      <t xml:space="preserve">Análisis OCI: </t>
    </r>
    <r>
      <rPr>
        <sz val="9"/>
        <color theme="1"/>
        <rFont val="Tahoma"/>
        <family val="2"/>
      </rPr>
      <t xml:space="preserve">Teniendo en cuenta el reporte del área, la acción se califica con alerta </t>
    </r>
    <r>
      <rPr>
        <b/>
        <sz val="9"/>
        <color theme="1"/>
        <rFont val="Tahoma"/>
        <family val="2"/>
      </rPr>
      <t xml:space="preserve">"Sin Iniciar". </t>
    </r>
  </si>
  <si>
    <r>
      <t xml:space="preserve">Reporte At. Ciudadano: </t>
    </r>
    <r>
      <rPr>
        <sz val="9"/>
        <color theme="1"/>
        <rFont val="Tahoma"/>
        <family val="2"/>
      </rPr>
      <t xml:space="preserve">Se han publicado por comunicaciones internas tres avisos referentes al servicio al ciudadano sobre protocolo de atención, quienes somos (oficina de atención al ciudadano) y que es un derecho de petición.
</t>
    </r>
    <r>
      <rPr>
        <b/>
        <sz val="9"/>
        <color theme="1"/>
        <rFont val="Tahoma"/>
        <family val="2"/>
      </rPr>
      <t xml:space="preserve">Análisis OCI: </t>
    </r>
    <r>
      <rPr>
        <sz val="9"/>
        <color theme="1"/>
        <rFont val="Tahoma"/>
        <family val="2"/>
      </rPr>
      <t xml:space="preserve">Se procede a la verificación de las piezas informativas remitidas, las cuales se evidencia fueron publicadas mediante Boletines No.11- Protocolo de atención (20-03-2019), No. 17- ¿Quiénes somos? - Ofc. de Atención al Ciudadano (22-04-2019) y No. 19- ¿Qué es un derecho de petición? (25-04-2019). Teniendo en cuenta las fechas de ejecución de la actividad, así como la meta propuesta se califica el cumplimiento de la acción con estado </t>
    </r>
    <r>
      <rPr>
        <b/>
        <sz val="9"/>
        <color theme="1"/>
        <rFont val="Tahoma"/>
        <family val="2"/>
      </rPr>
      <t xml:space="preserve">"En Proceso". </t>
    </r>
  </si>
  <si>
    <r>
      <t xml:space="preserve">Reporte At. Ciudadano: </t>
    </r>
    <r>
      <rPr>
        <sz val="9"/>
        <color theme="1"/>
        <rFont val="Tahoma"/>
        <family val="2"/>
      </rPr>
      <t xml:space="preserve">Se actualizó y elaboró una carta de trato digno según los lineamientos de la Guía de diseño para carta del trato digno de la Función Pública la cual fue publicada en la página web el 29 de abril y socializada el día 30 de abril por comunicaciones internas de la entidad.
</t>
    </r>
    <r>
      <rPr>
        <b/>
        <sz val="9"/>
        <color theme="1"/>
        <rFont val="Tahoma"/>
        <family val="2"/>
      </rPr>
      <t xml:space="preserve">Análisis OCI: </t>
    </r>
    <r>
      <rPr>
        <sz val="9"/>
        <color theme="1"/>
        <rFont val="Tahoma"/>
        <family val="2"/>
      </rPr>
      <t xml:space="preserve">Se procede a la verificación de los soportes evidenciando que la "Carta de trato digno" fue actualizada y se encuentra publicada en el Botón de Transparencia de la página web del Canal en el numeral 9.1 Trámites y Servicios, de igual manera fue socializada mediante Boletín No.20 del 30 de abril de 2019 por comunicaciones internas. 
Temiendo en cuenta lo anterior, así como las fechas establecidas para la ejecución de la actividad se califica con estado </t>
    </r>
    <r>
      <rPr>
        <b/>
        <sz val="9"/>
        <color theme="1"/>
        <rFont val="Tahoma"/>
        <family val="2"/>
      </rPr>
      <t>"Terminada".</t>
    </r>
  </si>
  <si>
    <r>
      <rPr>
        <b/>
        <sz val="9"/>
        <color theme="1"/>
        <rFont val="Tahoma"/>
        <family val="2"/>
      </rPr>
      <t xml:space="preserve">Reporte At. Ciudadano: </t>
    </r>
    <r>
      <rPr>
        <sz val="9"/>
        <color theme="1"/>
        <rFont val="Tahoma"/>
        <family val="2"/>
      </rPr>
      <t xml:space="preserve">Se elaboró el informe de satisfacción de usuarios correspondiente al segundo semestres de la vigencia del año 2018, el cual fue publicado el 20 de marzo en la página web y socializado por comunicaciones internas el 26 de marzo de 2019.
</t>
    </r>
    <r>
      <rPr>
        <b/>
        <sz val="9"/>
        <color theme="1"/>
        <rFont val="Tahoma"/>
        <family val="2"/>
      </rPr>
      <t xml:space="preserve">Análisis OCI: </t>
    </r>
    <r>
      <rPr>
        <sz val="9"/>
        <color theme="1"/>
        <rFont val="Tahoma"/>
        <family val="2"/>
      </rPr>
      <t xml:space="preserve">Se procede a la verificación de los soportes remitidos por el área observando que el informe presentado corresponde a la vigencia anterior (2018); teniendo en cuenta que las actividades programadas son para ejecución durante la vigencia 2019, se califica con alerta </t>
    </r>
    <r>
      <rPr>
        <b/>
        <sz val="9"/>
        <color theme="1"/>
        <rFont val="Tahoma"/>
        <family val="2"/>
      </rPr>
      <t xml:space="preserve">"Sin Iniciar" </t>
    </r>
    <r>
      <rPr>
        <sz val="9"/>
        <color theme="1"/>
        <rFont val="Tahoma"/>
        <family val="2"/>
      </rPr>
      <t xml:space="preserve">y se recomienda al área verificar lo programado, así como las fechas establecidas para el cumplimiento. </t>
    </r>
  </si>
  <si>
    <r>
      <t xml:space="preserve">Reporte At. Ciudadano: </t>
    </r>
    <r>
      <rPr>
        <sz val="9"/>
        <color theme="1"/>
        <rFont val="Tahoma"/>
        <family val="2"/>
      </rPr>
      <t xml:space="preserve">Se publicó en el banner de la página web un aviso con los canales de atención que tiene la entidad, adicional se creó un enlace que redirecciona al ciudadano para que pueda verificar a qué servicios puede acceder en cada uno de los canales, hasta el momento solo se han actualizado el canal presencial y telefónico.
</t>
    </r>
    <r>
      <rPr>
        <b/>
        <sz val="9"/>
        <color theme="1"/>
        <rFont val="Tahoma"/>
        <family val="2"/>
      </rPr>
      <t xml:space="preserve">Reporte Comunicaciones: </t>
    </r>
    <r>
      <rPr>
        <sz val="9"/>
        <color theme="1"/>
        <rFont val="Tahoma"/>
        <family val="2"/>
      </rPr>
      <t xml:space="preserve">Se han publicado dos banners en la pagina web y en la sección de los mecanismos de atención al ciudadano se ha publicado mensajes en donde se describen los mecanismos de atención de  al ciudadano tanto presencial como telefónico. 
</t>
    </r>
    <r>
      <rPr>
        <b/>
        <sz val="9"/>
        <color theme="1"/>
        <rFont val="Tahoma"/>
        <family val="2"/>
      </rPr>
      <t xml:space="preserve">Análisis OCI: </t>
    </r>
    <r>
      <rPr>
        <sz val="9"/>
        <color theme="1"/>
        <rFont val="Tahoma"/>
        <family val="2"/>
      </rPr>
      <t xml:space="preserve">Se verifican los soportes remitidos por el área de Atención al Ciudadano en los cuales se evidencia la publicación de dos (2) banners con la información de los canales de atención con los que cuenta Canal Capital. Teniendo en cuenta lo reportado, así como las fechas de ejecución de las actividades se califica en estado </t>
    </r>
    <r>
      <rPr>
        <b/>
        <sz val="9"/>
        <color theme="1"/>
        <rFont val="Tahoma"/>
        <family val="2"/>
      </rPr>
      <t xml:space="preserve">"En Proceso". </t>
    </r>
  </si>
  <si>
    <t>Henry Beltrán 
Mónica Virgüéz Romero</t>
  </si>
  <si>
    <t>Jizeth González
Mónica Virgüéz Romero</t>
  </si>
  <si>
    <r>
      <rPr>
        <b/>
        <sz val="9"/>
        <rFont val="Tahoma"/>
        <family val="2"/>
      </rPr>
      <t>Reporte Planeación:</t>
    </r>
    <r>
      <rPr>
        <sz val="9"/>
        <rFont val="Tahoma"/>
        <family val="2"/>
      </rPr>
      <t xml:space="preserve"> Para el primer cuatrimestre del año se adelantó la planificación de la gestión del riesgo. En el respectivo plan de trabajo dichas acciones quedaron programadas para el segundo cuatrimestre. 
</t>
    </r>
    <r>
      <rPr>
        <b/>
        <sz val="9"/>
        <rFont val="Tahoma"/>
        <family val="2"/>
      </rPr>
      <t xml:space="preserve">
Análisis OCI:</t>
    </r>
    <r>
      <rPr>
        <sz val="9"/>
        <rFont val="Tahoma"/>
        <family val="2"/>
      </rPr>
      <t xml:space="preserve"> El soporte remitido no evidencia el inicio de ninguno de los dos documentos meta de la acción. Por lo cual se califica el avance con alerta </t>
    </r>
    <r>
      <rPr>
        <b/>
        <sz val="9"/>
        <rFont val="Tahoma"/>
        <family val="2"/>
      </rPr>
      <t>"Sin Iniciar".</t>
    </r>
  </si>
  <si>
    <r>
      <rPr>
        <b/>
        <sz val="9"/>
        <rFont val="Tahoma"/>
        <family val="2"/>
      </rPr>
      <t>Reporte Planeación:</t>
    </r>
    <r>
      <rPr>
        <sz val="9"/>
        <rFont val="Tahoma"/>
        <family val="2"/>
      </rPr>
      <t xml:space="preserve"> Al 30 de abril el Plan Anticorrupción y la matriz de riesgos de corrupción fueron actualizados de versión 0 a versión 1, y la trazabilidad de la información se encuentra publicada en la página web del canal.
</t>
    </r>
    <r>
      <rPr>
        <b/>
        <sz val="9"/>
        <rFont val="Tahoma"/>
        <family val="2"/>
      </rPr>
      <t xml:space="preserve">
Análisis OCI:</t>
    </r>
    <r>
      <rPr>
        <sz val="9"/>
        <rFont val="Tahoma"/>
        <family val="2"/>
      </rPr>
      <t xml:space="preserve"> En los soportes remitidos por Planeación, se evidencia la publicación del PAAC y la Matriz de riesgos de corrupción, actualizados para la vigencia 2019 en la página web del Canal (Versiones 1 de cada uno). Teniendo en cuenta lo anterior, la acción se califica con estado </t>
    </r>
    <r>
      <rPr>
        <b/>
        <sz val="9"/>
        <rFont val="Tahoma"/>
        <family val="2"/>
      </rPr>
      <t>"En Proceso"</t>
    </r>
    <r>
      <rPr>
        <sz val="9"/>
        <rFont val="Tahoma"/>
        <family val="2"/>
      </rPr>
      <t xml:space="preserve">. 
</t>
    </r>
  </si>
  <si>
    <r>
      <rPr>
        <b/>
        <sz val="9"/>
        <rFont val="Tahoma"/>
        <family val="2"/>
      </rPr>
      <t xml:space="preserve">Reporte Planeación: </t>
    </r>
    <r>
      <rPr>
        <sz val="9"/>
        <rFont val="Tahoma"/>
        <family val="2"/>
      </rPr>
      <t xml:space="preserve">La estrategia de rendición de cuentas fue actualizada en el mes de febrero de 2019, dicha actualización contempló la estructura y el contenido de la estrategia y fue publicada en el botón de transparencia numeral 6.1. 
</t>
    </r>
    <r>
      <rPr>
        <b/>
        <sz val="9"/>
        <rFont val="Tahoma"/>
        <family val="2"/>
      </rPr>
      <t xml:space="preserve">
Análisis OCI:</t>
    </r>
    <r>
      <rPr>
        <sz val="9"/>
        <rFont val="Tahoma"/>
        <family val="2"/>
      </rPr>
      <t xml:space="preserve"> Se evidencia documento "Estrategia para la rendición de cuentas 2019", sin embrago, se publicó extemporáneamente (1 de marzo), razón por la cual se califica con estado </t>
    </r>
    <r>
      <rPr>
        <b/>
        <sz val="9"/>
        <rFont val="Tahoma"/>
        <family val="2"/>
      </rPr>
      <t>"Terminada Extemporánea"</t>
    </r>
    <r>
      <rPr>
        <sz val="9"/>
        <rFont val="Tahoma"/>
        <family val="2"/>
      </rPr>
      <t>.</t>
    </r>
  </si>
  <si>
    <r>
      <rPr>
        <b/>
        <sz val="9"/>
        <rFont val="Tahoma"/>
        <family val="2"/>
      </rPr>
      <t>Reporte Prensa y Comunicaciones:</t>
    </r>
    <r>
      <rPr>
        <sz val="9"/>
        <rFont val="Tahoma"/>
        <family val="2"/>
      </rPr>
      <t xml:space="preserve"> El 6 de marzo de 2019 se realizó el ejercicio de rendición de cuentas del sector de Cultura, Recreación y Deporte. Se realizó una encuesta virtual en la página de Canal Capital para saber los temas en los que la ciudadanía quería tener mayor conocimiento y se informó sobre el encuentro tanto en la página, como en comunicaciones internas y redes sociales del Canal. Se realizó una transmisión en streaming desde la página del Canal.
</t>
    </r>
    <r>
      <rPr>
        <b/>
        <sz val="9"/>
        <rFont val="Tahoma"/>
        <family val="2"/>
      </rPr>
      <t>Reporte Planeación:</t>
    </r>
    <r>
      <rPr>
        <sz val="9"/>
        <rFont val="Tahoma"/>
        <family val="2"/>
      </rPr>
      <t xml:space="preserve"> Canal Capital participó en la jornada de rendición de cuentas del Sector Cultura, Recreación y Deporte que se realizó el día 06 de marzo, así mismo la información de dicha jornada está publicada en el botón de transparencia numeral 6.6. incluyendo el informe de rendición de cuentas. 
</t>
    </r>
    <r>
      <rPr>
        <b/>
        <sz val="9"/>
        <rFont val="Tahoma"/>
        <family val="2"/>
      </rPr>
      <t xml:space="preserve">
Análisis OCI:</t>
    </r>
    <r>
      <rPr>
        <sz val="9"/>
        <rFont val="Tahoma"/>
        <family val="2"/>
      </rPr>
      <t xml:space="preserve"> En los soportes remitidos por las áreas de Planeación y Prensa y Comunicaciones, se logró evidenciar que el Canal participó en la jornada de rendición de cuentas del sector, transmitió vía streaming la totalidad del evento en su página web y en el sitio de la Secretaría de Cultura, Recreación y Deportes. Adicionalmente, se utilizaron las redes sociales de las entidades del sector y se estableció un hashtag para recibir los comentarios y participaciones de los espectadores virtuales. Y publicó el material de la jornada en la página web. Por lo tanto, se califica con estado </t>
    </r>
    <r>
      <rPr>
        <b/>
        <sz val="9"/>
        <rFont val="Tahoma"/>
        <family val="2"/>
      </rPr>
      <t>"Terminada".</t>
    </r>
    <r>
      <rPr>
        <sz val="9"/>
        <rFont val="Tahoma"/>
        <family val="2"/>
      </rPr>
      <t xml:space="preserve">
</t>
    </r>
  </si>
  <si>
    <r>
      <t xml:space="preserve">Reporte At. Ciudadano: </t>
    </r>
    <r>
      <rPr>
        <sz val="9"/>
        <color theme="1"/>
        <rFont val="Tahoma"/>
        <family val="2"/>
      </rPr>
      <t xml:space="preserve">Respecto a esta acción no se ha realizado ningún avance en el período.
</t>
    </r>
    <r>
      <rPr>
        <b/>
        <sz val="9"/>
        <color theme="1"/>
        <rFont val="Tahoma"/>
        <family val="2"/>
      </rPr>
      <t xml:space="preserve">
Reporte Planeación</t>
    </r>
    <r>
      <rPr>
        <sz val="9"/>
        <color theme="1"/>
        <rFont val="Tahoma"/>
        <family val="2"/>
      </rPr>
      <t xml:space="preserve">: En el periodo de reporte no se ha adelantado esta actividad. 
</t>
    </r>
    <r>
      <rPr>
        <b/>
        <sz val="9"/>
        <color theme="1"/>
        <rFont val="Tahoma"/>
        <family val="2"/>
      </rPr>
      <t xml:space="preserve">Análisis OCI: </t>
    </r>
    <r>
      <rPr>
        <sz val="9"/>
        <color theme="1"/>
        <rFont val="Tahoma"/>
        <family val="2"/>
      </rPr>
      <t xml:space="preserve">Teniendo en cuenta el reporte de las áreas, la acción se califica con alerta </t>
    </r>
    <r>
      <rPr>
        <b/>
        <sz val="9"/>
        <color theme="1"/>
        <rFont val="Tahoma"/>
        <family val="2"/>
      </rPr>
      <t xml:space="preserve">"Sin Iniciar". </t>
    </r>
  </si>
  <si>
    <r>
      <t>Reporte Planeación:</t>
    </r>
    <r>
      <rPr>
        <sz val="9"/>
        <color theme="1"/>
        <rFont val="Tahoma"/>
        <family val="2"/>
      </rPr>
      <t xml:space="preserve"> En el periodo de reporte no se ha adelantado esta actividad. 
</t>
    </r>
    <r>
      <rPr>
        <b/>
        <sz val="9"/>
        <color theme="1"/>
        <rFont val="Tahoma"/>
        <family val="2"/>
      </rPr>
      <t xml:space="preserve">
Reporte Prensa y Comunicaciones: </t>
    </r>
    <r>
      <rPr>
        <sz val="9"/>
        <color theme="1"/>
        <rFont val="Tahoma"/>
        <family val="2"/>
      </rPr>
      <t xml:space="preserve"> En el periodo de reporte no se ha adelantado esta actividad. </t>
    </r>
    <r>
      <rPr>
        <b/>
        <sz val="9"/>
        <color theme="1"/>
        <rFont val="Tahoma"/>
        <family val="2"/>
      </rPr>
      <t xml:space="preserve">
Análisis OCI: </t>
    </r>
    <r>
      <rPr>
        <sz val="9"/>
        <color theme="1"/>
        <rFont val="Tahoma"/>
        <family val="2"/>
      </rPr>
      <t xml:space="preserve">De acuerdo con los reportes de las áreas responsables, no se presentó avance para este periodo. Por lo que la acción se califica con alerta </t>
    </r>
    <r>
      <rPr>
        <b/>
        <sz val="9"/>
        <color theme="1"/>
        <rFont val="Tahoma"/>
        <family val="2"/>
      </rPr>
      <t>"Sin Iniciar".</t>
    </r>
  </si>
  <si>
    <r>
      <rPr>
        <b/>
        <sz val="9"/>
        <rFont val="Tahoma"/>
        <family val="2"/>
      </rPr>
      <t xml:space="preserve">Reporte Planeación: </t>
    </r>
    <r>
      <rPr>
        <sz val="9"/>
        <rFont val="Tahoma"/>
        <family val="2"/>
      </rPr>
      <t xml:space="preserve">Durante el primer cuatrimestre se adelantaron reuniones tanto con el equipo de planeación como con el gerente del proyecto 80 "modernización institucional" revisando los avances de cumplimiento de la meta y los avances en la ejecución presupuestal. 
</t>
    </r>
    <r>
      <rPr>
        <b/>
        <sz val="9"/>
        <rFont val="Tahoma"/>
        <family val="2"/>
      </rPr>
      <t xml:space="preserve">
Análisis OCI: </t>
    </r>
    <r>
      <rPr>
        <sz val="9"/>
        <rFont val="Tahoma"/>
        <family val="2"/>
      </rPr>
      <t xml:space="preserve">Se observan los soportes de las actividades que describe el área de Planeación y el reporte de avance de las metas proyecto de inversión del primer trimestre de 2019 en Segplan. Por lo anterior, se califica con estado </t>
    </r>
    <r>
      <rPr>
        <b/>
        <sz val="9"/>
        <rFont val="Tahoma"/>
        <family val="2"/>
      </rPr>
      <t>"En Proceso"</t>
    </r>
    <r>
      <rPr>
        <sz val="9"/>
        <rFont val="Tahoma"/>
        <family val="2"/>
      </rPr>
      <t>.</t>
    </r>
  </si>
  <si>
    <r>
      <t xml:space="preserve">Reporte Comercialización: PÚBLICOS: </t>
    </r>
    <r>
      <rPr>
        <sz val="9"/>
        <color theme="1"/>
        <rFont val="Tahoma"/>
        <family val="2"/>
      </rPr>
      <t xml:space="preserve">Se ha tratado de mantener las ofertas sin conceder descuentos a menos que el cliente manifieste que requiere un descuento para optimizar su presupuesto o que el escenario de negociación sea a largo plazo. </t>
    </r>
    <r>
      <rPr>
        <b/>
        <sz val="9"/>
        <color theme="1"/>
        <rFont val="Tahoma"/>
        <family val="2"/>
      </rPr>
      <t xml:space="preserve">
PRIVADOS: </t>
    </r>
    <r>
      <rPr>
        <sz val="9"/>
        <color theme="1"/>
        <rFont val="Tahoma"/>
        <family val="2"/>
      </rPr>
      <t>Solo se han manejado descuentos para el cliente INARCE con la intención de generar una negociación a largo plazo. En las O.C. adelantadas con agencias solo ha algunas se ha transferido la opción de un formato bonificado luego de 3 formatos pagos.</t>
    </r>
    <r>
      <rPr>
        <b/>
        <sz val="9"/>
        <color theme="1"/>
        <rFont val="Tahoma"/>
        <family val="2"/>
      </rPr>
      <t xml:space="preserve">
Análisis OCI: </t>
    </r>
    <r>
      <rPr>
        <sz val="9"/>
        <color theme="1"/>
        <rFont val="Tahoma"/>
        <family val="2"/>
      </rPr>
      <t xml:space="preserve">Una vez verificados los soportes remitidos de cumplimiento de las actividades programadas se evidenció que las cotizaciones de clientes públicos: 
1. COT 002-1/2019 - Concejo de Bogotá - Tiene un descuento del 60% aprobado por el Gerente General
2. COT 004/2019 IDPAC - Tiene un descuento del 30% aprobado por la Directora Operativa. Estas cuentan con lo estipulado en el Artículo 2 de la Resolución 106 de 2017 relacionado con la delegación de para la aplicación de descuentos. 
En cuanto a los Privados:
1. O.C. 004 - Ad Cases Net SAS
2. O.C. 010 - INARCE
3. O.C. 012 - UM (Propuesta FILBO)
4. O.C. 013 - La Urbe
5. O.C. 014 - Mass Solutions Media
6. O.C. 015 - Universal Group. Se otorga un descuento del 15% y a su vez se encuentran firmadas por el Secretario General con Aprobación de la Dirección Operativa de conformidad con la Resolución 174-2018 del 31 de octubre de 2018. 
Teniendo en cuenta lo anterior y la fecha de terminación de la acción propuesta, se califica con estado </t>
    </r>
    <r>
      <rPr>
        <b/>
        <sz val="9"/>
        <color theme="1"/>
        <rFont val="Tahoma"/>
        <family val="2"/>
      </rPr>
      <t>"En Proceso"</t>
    </r>
    <r>
      <rPr>
        <sz val="9"/>
        <color theme="1"/>
        <rFont val="Tahoma"/>
        <family val="2"/>
      </rPr>
      <t>.</t>
    </r>
  </si>
  <si>
    <t>Leonardo Ibarra</t>
  </si>
  <si>
    <r>
      <rPr>
        <b/>
        <sz val="9"/>
        <color theme="1"/>
        <rFont val="Tahoma"/>
        <family val="2"/>
      </rPr>
      <t>Reporte Talento Humano:</t>
    </r>
    <r>
      <rPr>
        <sz val="9"/>
        <color theme="1"/>
        <rFont val="Tahoma"/>
        <family val="2"/>
      </rPr>
      <t xml:space="preserve"> No remite avances.
</t>
    </r>
    <r>
      <rPr>
        <b/>
        <sz val="9"/>
        <color theme="1"/>
        <rFont val="Tahoma"/>
        <family val="2"/>
      </rPr>
      <t>Análisis OCI:</t>
    </r>
    <r>
      <rPr>
        <sz val="9"/>
        <color theme="1"/>
        <rFont val="Tahoma"/>
        <family val="2"/>
      </rPr>
      <t xml:space="preserve"> No se evidencian soportes que den cuenta del avance en la realización de la actividad propuesta. Por lo tanto, se califica con alerta </t>
    </r>
    <r>
      <rPr>
        <b/>
        <sz val="9"/>
        <color theme="1"/>
        <rFont val="Tahoma"/>
        <family val="2"/>
      </rPr>
      <t>"Sin Iniciar"</t>
    </r>
    <r>
      <rPr>
        <sz val="9"/>
        <color theme="1"/>
        <rFont val="Tahoma"/>
        <family val="2"/>
      </rPr>
      <t>.</t>
    </r>
  </si>
  <si>
    <t>Divulgar y hacer seguimiento al plan de Gestión de la Integridad en coherencia con la política de integridad de la dimensión del talento humano del Modelo Integrado de Planeación y Gestión - MIPG.</t>
  </si>
  <si>
    <r>
      <rPr>
        <b/>
        <sz val="9"/>
        <color theme="1"/>
        <rFont val="Tahoma"/>
        <family val="2"/>
      </rPr>
      <t>Reporte Talento Humano:</t>
    </r>
    <r>
      <rPr>
        <sz val="9"/>
        <color theme="1"/>
        <rFont val="Tahoma"/>
        <family val="2"/>
      </rPr>
      <t xml:space="preserve"> El área se encuentra en revisión de los procesos. Y en la elaboración de un proceso de selección interno.
</t>
    </r>
    <r>
      <rPr>
        <b/>
        <sz val="9"/>
        <color theme="1"/>
        <rFont val="Tahoma"/>
        <family val="2"/>
      </rPr>
      <t>Análisis OCI:</t>
    </r>
    <r>
      <rPr>
        <sz val="9"/>
        <color theme="1"/>
        <rFont val="Tahoma"/>
        <family val="2"/>
      </rPr>
      <t xml:space="preserve"> Para las 2 acciones formuladas no se entregaron soportes que den cuenta del avance en la realización de las actividades propuestas. Teniendo en cuenta que no se aportaron evidencias del avance de la acción, se califica con alerta </t>
    </r>
    <r>
      <rPr>
        <b/>
        <sz val="9"/>
        <color theme="1"/>
        <rFont val="Tahoma"/>
        <family val="2"/>
      </rPr>
      <t>"Sin Iniciar"</t>
    </r>
    <r>
      <rPr>
        <sz val="9"/>
        <color theme="1"/>
        <rFont val="Tahoma"/>
        <family val="2"/>
      </rPr>
      <t>.</t>
    </r>
  </si>
  <si>
    <r>
      <rPr>
        <b/>
        <sz val="9"/>
        <rFont val="Tahoma"/>
        <family val="2"/>
      </rPr>
      <t xml:space="preserve">Reporte GD: </t>
    </r>
    <r>
      <rPr>
        <sz val="9"/>
        <rFont val="Tahoma"/>
        <family val="2"/>
      </rPr>
      <t xml:space="preserve">Se realizó la publicación del esquema de publicación desde el 13 de febrero de 2019, en la pagina web.
</t>
    </r>
    <r>
      <rPr>
        <b/>
        <sz val="9"/>
        <rFont val="Tahoma"/>
        <family val="2"/>
      </rPr>
      <t xml:space="preserve">Reporte Sistemas: </t>
    </r>
    <r>
      <rPr>
        <sz val="9"/>
        <rFont val="Tahoma"/>
        <family val="2"/>
      </rPr>
      <t xml:space="preserve">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 xml:space="preserve">Revisado el soporte remitido se observa que fue enviado por Planeación el "Esquema de Publicación de información" al área de comunicaciones el 13 de febrero de 2019, el cual fue debidamente publicado el mismo día; sin embargo, no se cuenta con soportes que permitan evidenciar la revisión del formato por parte del área de Gestión Documental, así como tampoco se evidencia la publicación de este en el portal de datos abiertos Bogotá, de conformidad con lo establecido en la actividad. Teniendo en cuenta lo anterior, se califica el cumplimiento de la acción con una alerta </t>
    </r>
    <r>
      <rPr>
        <b/>
        <sz val="9"/>
        <rFont val="Tahoma"/>
        <family val="2"/>
      </rPr>
      <t xml:space="preserve">"Sin Iniciar". </t>
    </r>
  </si>
  <si>
    <r>
      <t xml:space="preserve">Análisis OCI: </t>
    </r>
    <r>
      <rPr>
        <sz val="9"/>
        <color theme="1"/>
        <rFont val="Tahoma"/>
        <family val="2"/>
      </rPr>
      <t xml:space="preserve">Se verifica el Acta de reunión remitida con fecha del 22 de enero de 2019, mediante la cual se realiza la revisión de los riesgos de corrupción del área de ventas y mercadeo con el acompañamiento de Planeación, en esta se realiza la actualización de las fechas de ejecución de controles y monitoreo. Teniendo en cuenta la meta establecida en el Plan, esta se califica con alerta </t>
    </r>
    <r>
      <rPr>
        <b/>
        <sz val="9"/>
        <color theme="1"/>
        <rFont val="Tahoma"/>
        <family val="2"/>
      </rPr>
      <t>"Sin Iniciar"</t>
    </r>
    <r>
      <rPr>
        <sz val="9"/>
        <color theme="1"/>
        <rFont val="Tahoma"/>
        <family val="2"/>
      </rPr>
      <t xml:space="preserve">. </t>
    </r>
  </si>
  <si>
    <r>
      <rPr>
        <b/>
        <sz val="9"/>
        <rFont val="Tahoma"/>
        <family val="2"/>
      </rPr>
      <t>Reporte Planeación:</t>
    </r>
    <r>
      <rPr>
        <sz val="9"/>
        <rFont val="Tahoma"/>
        <family val="2"/>
      </rPr>
      <t xml:space="preserve"> Entre los meses de marzo y abril se realizaron mesas de trabajo y el primer ejercicio de cliente incógnito a través del canal de comunicación "chat" en el cual se evaluaron varios parámetros de la atención a la ciudadanía.   
</t>
    </r>
    <r>
      <rPr>
        <b/>
        <sz val="9"/>
        <rFont val="Tahoma"/>
        <family val="2"/>
      </rPr>
      <t xml:space="preserve">
Análisis OCI:</t>
    </r>
    <r>
      <rPr>
        <sz val="9"/>
        <rFont val="Tahoma"/>
        <family val="2"/>
      </rPr>
      <t xml:space="preserve"> Se observa en los soportes los documentos "borrador" del ejercicio realizado y no el ejercicio documentado, como se estableció en la acción. Por lo anterior, se califica con un estado </t>
    </r>
    <r>
      <rPr>
        <b/>
        <sz val="9"/>
        <rFont val="Tahoma"/>
        <family val="2"/>
      </rPr>
      <t>"En proceso"</t>
    </r>
    <r>
      <rPr>
        <sz val="9"/>
        <rFont val="Tahoma"/>
        <family val="2"/>
      </rPr>
      <t xml:space="preserve"> la acción, ya que aún no ha finalizado la documentación del proceso adelantado. </t>
    </r>
  </si>
  <si>
    <r>
      <rPr>
        <b/>
        <sz val="9"/>
        <color theme="1"/>
        <rFont val="Tahoma"/>
        <family val="2"/>
      </rPr>
      <t>Reporte Talento Humano:</t>
    </r>
    <r>
      <rPr>
        <sz val="9"/>
        <color theme="1"/>
        <rFont val="Tahoma"/>
        <family val="2"/>
      </rPr>
      <t xml:space="preserve"> Se realizo solicitud de inscripción a la Veeduría Distrital para iniciar el curso virtual de Transparencia y acceso a la información Pública.
</t>
    </r>
    <r>
      <rPr>
        <b/>
        <sz val="9"/>
        <color theme="1"/>
        <rFont val="Tahoma"/>
        <family val="2"/>
      </rPr>
      <t>Análisis OCI:</t>
    </r>
    <r>
      <rPr>
        <sz val="9"/>
        <color theme="1"/>
        <rFont val="Tahoma"/>
        <family val="2"/>
      </rPr>
      <t xml:space="preserve"> Se evidencia correo del 26 de abril de 2019 de talento humano de Canal Capital al equipo de formación y capacitación de la Veeduría Distrital para la inscripción de funcionarios al curso de transparencia y acceso a  la información pública; de igual manera el día 29 de abril de 2019 se recibe respuesta del área del equipo de formación y capacitación de la Veeduría Distrital, en el cual manifiestan que se encuentran en el proceso de inscripción de las personal del Canal al curso de transparencia y acceso a  la información pública. Dado que a la fecha de corte no se hadado la capacitación y no se evidencia tramite para la capacitación del personal en rendición y petición de cuentas se califica con estado </t>
    </r>
    <r>
      <rPr>
        <b/>
        <sz val="9"/>
        <color theme="1"/>
        <rFont val="Tahoma"/>
        <family val="2"/>
      </rPr>
      <t>"En Proceso"</t>
    </r>
    <r>
      <rPr>
        <sz val="9"/>
        <color theme="1"/>
        <rFont val="Tahoma"/>
        <family val="2"/>
      </rPr>
      <t>.</t>
    </r>
  </si>
  <si>
    <r>
      <rPr>
        <b/>
        <sz val="9"/>
        <color theme="1"/>
        <rFont val="Tahoma"/>
        <family val="2"/>
      </rPr>
      <t xml:space="preserve">Reporte Talento Humano: </t>
    </r>
    <r>
      <rPr>
        <sz val="9"/>
        <color theme="1"/>
        <rFont val="Tahoma"/>
        <family val="2"/>
      </rPr>
      <t xml:space="preserve">Actualmente esta en proceso un curso con la Veeduría Distrital de servicio al ciudadano.
</t>
    </r>
    <r>
      <rPr>
        <b/>
        <sz val="9"/>
        <color theme="1"/>
        <rFont val="Tahoma"/>
        <family val="2"/>
      </rPr>
      <t>Análisis OCI:</t>
    </r>
    <r>
      <rPr>
        <sz val="9"/>
        <color theme="1"/>
        <rFont val="Tahoma"/>
        <family val="2"/>
      </rPr>
      <t xml:space="preserve"> Mediante correo del 29/03/2019 dirigido al Coordinador del equipo de formación y capacitación de la Veeduría distrital, talento humano del Canal solicita la inscripción al curso de servicio a la ciudadanía, a lo cual mediante correo electrónico del 1/04/2019 la persona de la Veeduría confirma la recepción del formulario con las postulaciones del Canal para el curso de servicio ciudadano. Dado que la acción formulada consiste en 2 capacitaciones y a la fecha de este corte solamente se evidencia la solicitud de inscripción a una se califica con estado </t>
    </r>
    <r>
      <rPr>
        <b/>
        <sz val="9"/>
        <color theme="1"/>
        <rFont val="Tahoma"/>
        <family val="2"/>
      </rPr>
      <t>"En Proceso".</t>
    </r>
  </si>
  <si>
    <r>
      <t xml:space="preserve">Reporte At. Ciudadano: </t>
    </r>
    <r>
      <rPr>
        <sz val="9"/>
        <color theme="1"/>
        <rFont val="Tahoma"/>
        <family val="2"/>
      </rPr>
      <t xml:space="preserve">Se envió el 30 de abril por correo electrónico el manual de servicio a la ciudadanía articulado con el manual para gestión de peticiones de la Alcaldía Mayor de Bogotá para ser revisado por el área de Planeación y por la asesora administrativa. El manual se publico actualizado, revisado y aprobado en la intranet el 03 de mayo. Se publico en la página web el día 06 de mayo.
</t>
    </r>
    <r>
      <rPr>
        <b/>
        <sz val="9"/>
        <color theme="1"/>
        <rFont val="Tahoma"/>
        <family val="2"/>
      </rPr>
      <t xml:space="preserve">Análisis OCI: </t>
    </r>
    <r>
      <rPr>
        <sz val="9"/>
        <color theme="1"/>
        <rFont val="Tahoma"/>
        <family val="2"/>
      </rPr>
      <t xml:space="preserve">Verificados los soportes remitidos se evidencia que el manual fue remitido para revisión al área de Planeación y asesora de la Secretaría General, se encuentra aprobado y publicado en la intranet del Canal, así como en el botón de transparencia de la página web del Canal. Sin embargo, teniendo en cuenta la fecha de corte del seguimiento y los soportes remitidos, así como la fecha de ejecución de la actividad se califica con estado </t>
    </r>
    <r>
      <rPr>
        <b/>
        <sz val="9"/>
        <color theme="1"/>
        <rFont val="Tahoma"/>
        <family val="2"/>
      </rPr>
      <t xml:space="preserve">"En Proceso". </t>
    </r>
    <r>
      <rPr>
        <sz val="9"/>
        <color theme="1"/>
        <rFont val="Tahoma"/>
        <family val="2"/>
      </rPr>
      <t xml:space="preserve">Se recomienda al área acatar los lineamientos de seguimiento remitidos por la Oficina de Control Interno.  </t>
    </r>
  </si>
  <si>
    <r>
      <rPr>
        <b/>
        <sz val="9"/>
        <color theme="1"/>
        <rFont val="Tahoma"/>
        <family val="2"/>
      </rPr>
      <t xml:space="preserve">Reporte GD: </t>
    </r>
    <r>
      <rPr>
        <sz val="9"/>
        <color theme="1"/>
        <rFont val="Tahoma"/>
        <family val="2"/>
      </rPr>
      <t xml:space="preserve">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De acuerdo con la información investigada, se estableció un nuevo formato para el índice de información clasificada y el registro de activo de información, involucrando el contenido de la vigencia 2018.
</t>
    </r>
    <r>
      <rPr>
        <b/>
        <sz val="9"/>
        <color theme="1"/>
        <rFont val="Tahoma"/>
        <family val="2"/>
      </rPr>
      <t>Reporte Sistemas:</t>
    </r>
    <r>
      <rPr>
        <sz val="9"/>
        <color theme="1"/>
        <rFont val="Tahoma"/>
        <family val="2"/>
      </rPr>
      <t xml:space="preserve"> La publicación se realizará posterior a la actualización realizada por el área de gestión documental; el área de sistemas realiza el acompañamiento al proceso. </t>
    </r>
    <r>
      <rPr>
        <b/>
        <sz val="9"/>
        <color theme="1"/>
        <rFont val="Tahoma"/>
        <family val="2"/>
      </rPr>
      <t xml:space="preserve">
Análisis OCI: </t>
    </r>
    <r>
      <rPr>
        <sz val="9"/>
        <color theme="1"/>
        <rFont val="Tahoma"/>
        <family val="2"/>
      </rPr>
      <t xml:space="preserve">Se verifica la Matriz remitida de "Activos de Información 2018 Canal", así como una citación de reunión de índice y activos de información al interior del equipo en marzo de 2019 y  el acta de reunión del 21 de marzo de 2019 en la cual se realizó la verificación de esta para la vigencia 2019 por parte del equipo de Gestión Documental; Sin embargo, no se remiten soportes que permitan evidenciar la revisión del formato "Registro de activos de información" toda vez que esta reporta una vigencia anterior,  tampoco se evidencian los resultados de la reunión citada dentro de las fechas establecidas en el Plan, al igual que los soportes de la publicación en la página web y portal de datos abiertos Bogotá. Se recomienda al área realizar los ajustes pertinentes a los documentos como parte de la construcción de los mismos. Teniendo en cuenta  los avances evidenciados, así como las fechas de ejecución  de la acción, se califica con estado </t>
    </r>
    <r>
      <rPr>
        <b/>
        <sz val="9"/>
        <color theme="1"/>
        <rFont val="Tahoma"/>
        <family val="2"/>
      </rPr>
      <t xml:space="preserve">"En Proceso". </t>
    </r>
  </si>
  <si>
    <r>
      <t xml:space="preserve">Reporte GD: </t>
    </r>
    <r>
      <rPr>
        <sz val="9"/>
        <rFont val="Tahoma"/>
        <family val="2"/>
      </rPr>
      <t>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De acuerdo con la información investigada, se estableció un nuevo formato para el índice de información clasificada y el registro de activo de información, involucrando el contenido de la vigencia 2018.</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Revisados los soportes de cumplimiento remitidos se encuentra evidencia de la hoja de cálculo "Índice de información clasificada y reservada" reportada con fecha de la vigencia anterior, de igual manera se observa el acta de reunión del 21 de marzo de 2019 en la cual se realizó la verificación de esta para la vigencia 2019 por parte del equipo de Gestión Documental; Sin embargo, no se cuenta con los soportes que permitan evidenciar la publicación en la página web del canal, así como en el portal de datos abiertos Bogotá. Se recomienda al área realizar los ajustes pertinentes a los documentos como parte de la construcción de los mismos. Teniendo en cuenta  los avances evidenciados, así como las fechas de ejecución  de la acción, se califica con estado</t>
    </r>
    <r>
      <rPr>
        <b/>
        <sz val="9"/>
        <rFont val="Tahoma"/>
        <family val="2"/>
      </rPr>
      <t xml:space="preserve"> "En Proceso".</t>
    </r>
  </si>
  <si>
    <r>
      <rPr>
        <b/>
        <sz val="9"/>
        <color theme="1"/>
        <rFont val="Tahoma"/>
        <family val="2"/>
      </rPr>
      <t xml:space="preserve">Reporte At. Ciudadano: </t>
    </r>
    <r>
      <rPr>
        <sz val="9"/>
        <color theme="1"/>
        <rFont val="Tahoma"/>
        <family val="2"/>
      </rPr>
      <t xml:space="preserve">Se realizaron dos reuniones el día 22 de febrero y 11 de abril de 2019, en la primera se actualizó el OPA Copia de Material Audiovisual en cuanto a momento de pago, valor, pago en línea y las demás correcciones sugeridas por el sistema. En la segunda se verificó en el SUIT si se encontraba la aprobación del ajuste realizado al OPA (Solicitud copias de material) de febrero. A esa fecha no se había actualizado por parte del DAFP. Se procedió a revisar los servicios o posibles OPA'S inscritos por Canal Capital en la Guía de Trámites y Servicios para ser actualizados en el SUIT por lo que se envió un correo a Administrador Soporte RED CADE  solicitando la  eliminación de 2 servicios registrados en la GTS. Nos encontramos en espera de que el DAFP realice la actualización para continuar inscribiendo en el SUIT los  servicios o posibles OPA'S inscritos en la Guía de Trámites y Servicios.
</t>
    </r>
    <r>
      <rPr>
        <b/>
        <sz val="9"/>
        <color theme="1"/>
        <rFont val="Tahoma"/>
        <family val="2"/>
      </rPr>
      <t xml:space="preserve">Reporte Planeación: </t>
    </r>
    <r>
      <rPr>
        <sz val="9"/>
        <color theme="1"/>
        <rFont val="Tahoma"/>
        <family val="2"/>
      </rPr>
      <t xml:space="preserve">En el mes de abril se realizó la reunión entre Planeación y Atención al Ciudadano para hacer la revisión del SUIT en cumplimento a la circular 009 de la Alcaldía. </t>
    </r>
    <r>
      <rPr>
        <b/>
        <sz val="9"/>
        <color theme="1"/>
        <rFont val="Tahoma"/>
        <family val="2"/>
      </rPr>
      <t xml:space="preserve">
Análisis OCI: </t>
    </r>
    <r>
      <rPr>
        <sz val="9"/>
        <color theme="1"/>
        <rFont val="Tahoma"/>
        <family val="2"/>
      </rPr>
      <t xml:space="preserve">Se verifican los soportes remitidos observando dos (2) actas de reunión entre Planeación y Atención al ciudadano realizadas en febrero (20-2-2019) y abril (11-4-2019) con las cuales se evidencia el cumplimiento de revisión del inventario de trámites y otros procedimientos administrativos (OPA's) del Canal en el Sistema Único de Información y Trámites - SUIT y se procede a la modificación de dicha OPA, así como la eliminación de dos (2) servicios registrados; sin embargo, el estado de actualización se encuentra pendiente toda vez que el DAFP aun no ha modificado el estado de aprobación del ajuste realizado. Teniendo en cuenta lo anterior y las fechas de ejecución de la actividad se califica con estado </t>
    </r>
    <r>
      <rPr>
        <b/>
        <sz val="9"/>
        <color theme="1"/>
        <rFont val="Tahoma"/>
        <family val="2"/>
      </rPr>
      <t>"En Proceso".</t>
    </r>
  </si>
  <si>
    <r>
      <t xml:space="preserve">Reporte At. Ciudadano: </t>
    </r>
    <r>
      <rPr>
        <sz val="9"/>
        <color theme="1"/>
        <rFont val="Tahoma"/>
        <family val="2"/>
      </rPr>
      <t xml:space="preserve">Respecto a esta acción debo aclarar que no hubo la necesidad de enviar memorando u oficio a ningún área teniendo en cuenta que si bien había un problema de tiempo y calidad de respuesta por parte del sistema informativo, encontramos la solución reuniéndonos dos veces al mes con el área Jurídica, Operativa y de Atención al Ciudadano para dar respuesta de forma oportuna y con los criterios que establece la normativa. Lo anterior mejoró notablemente  la gestión en las respuestas a las PQRS que se asignan al Sistema Informativo.
</t>
    </r>
    <r>
      <rPr>
        <b/>
        <sz val="9"/>
        <color theme="1"/>
        <rFont val="Tahoma"/>
        <family val="2"/>
      </rPr>
      <t xml:space="preserve">Análisis OCI: </t>
    </r>
    <r>
      <rPr>
        <sz val="9"/>
        <color theme="1"/>
        <rFont val="Tahoma"/>
        <family val="2"/>
      </rPr>
      <t xml:space="preserve">Una vez verificados los soportes remitidos por el área de Atención al Ciudadano se observa que se realizaron reuniones en marzo (22-3-2019) y abril (8-4-2019) en las cuales se realiza la revisión de las peticiones del SDQS pendientes de respuesta por parte del Sistema Informativo con el acompañamiento de la Coordinación Jurídica. Sin embargo, teniendo en cuenta la acción establecida </t>
    </r>
    <r>
      <rPr>
        <i/>
        <sz val="9"/>
        <color theme="1"/>
        <rFont val="Tahoma"/>
        <family val="2"/>
      </rPr>
      <t xml:space="preserve">"Informar trimestralmente a las áreas que dan respuesta a las PQRS más frecuentes todo lo relacionado con respuesta a peticiones y solicitudes de información, con el fin de establecer mecanismos que permitan fortalecer la calidad, oportunidad y veracidad de las respuestas" </t>
    </r>
    <r>
      <rPr>
        <sz val="9"/>
        <color theme="1"/>
        <rFont val="Tahoma"/>
        <family val="2"/>
      </rPr>
      <t xml:space="preserve">y la meta </t>
    </r>
    <r>
      <rPr>
        <i/>
        <sz val="9"/>
        <color theme="1"/>
        <rFont val="Tahoma"/>
        <family val="2"/>
      </rPr>
      <t xml:space="preserve">"Un documento con lineamientos asociados  a la calidad, oportunidad y veracidad de las respuestas a las PQRS". </t>
    </r>
    <r>
      <rPr>
        <sz val="9"/>
        <color theme="1"/>
        <rFont val="Tahoma"/>
        <family val="2"/>
      </rPr>
      <t xml:space="preserve">no se está dando cumplimiento a lo programado. Se recomienda al área realizar la revisión de la acción y la meta con el fin de que esta se ajuste a la realidad de lo que se viene ejecutando. 
Se reconocen los avances que se han venido adelantando en pro de la información relacionada con la respuesta a peticiones y solicitud de información; Sin embargo, teniendo en cuenta la meta establecida, la acción se califica con alerta </t>
    </r>
    <r>
      <rPr>
        <b/>
        <sz val="9"/>
        <color theme="1"/>
        <rFont val="Tahoma"/>
        <family val="2"/>
      </rPr>
      <t xml:space="preserve">"Sin Iniciar". </t>
    </r>
  </si>
  <si>
    <r>
      <rPr>
        <b/>
        <sz val="9"/>
        <color theme="1"/>
        <rFont val="Tahoma"/>
        <family val="2"/>
      </rPr>
      <t xml:space="preserve">Reporte At. Ciudadano: </t>
    </r>
    <r>
      <rPr>
        <sz val="9"/>
        <color theme="1"/>
        <rFont val="Tahoma"/>
        <family val="2"/>
      </rPr>
      <t xml:space="preserve">Se han realizado 3 informes mensuales de PQRS correspondientes a los meses enero, febrero y marzo, subidos a la página de la Veeduría, publicados en la página web del canal, enviados  por correo electrónico al personal de plata y socializados por comunicaciones internas dentro de los primeros quince días de cada mes.
</t>
    </r>
    <r>
      <rPr>
        <b/>
        <sz val="9"/>
        <color theme="1"/>
        <rFont val="Tahoma"/>
        <family val="2"/>
      </rPr>
      <t xml:space="preserve">Análisis OCI: </t>
    </r>
    <r>
      <rPr>
        <sz val="9"/>
        <color theme="1"/>
        <rFont val="Tahoma"/>
        <family val="2"/>
      </rPr>
      <t xml:space="preserve">Se revisan las evidencias remitidas por el área observando que a la fecha de corte del seguimiento se encuentran debidamente publicados los Informes de PQRS correspondientes a enero, febrero y marzo en el botón de Transparencia de la página web del Canal, así como su cargue en la plataforma dispuesta por la Veeduría Distrital. 
Teniendo en cuenta que esta actividad se viene ejecutando dentro de los plazos determinados, se califica con estado </t>
    </r>
    <r>
      <rPr>
        <b/>
        <sz val="9"/>
        <color theme="1"/>
        <rFont val="Tahoma"/>
        <family val="2"/>
      </rPr>
      <t xml:space="preserve">"En Proceso". </t>
    </r>
  </si>
  <si>
    <r>
      <rPr>
        <b/>
        <sz val="9"/>
        <color theme="1"/>
        <rFont val="Tahoma"/>
        <family val="2"/>
      </rPr>
      <t xml:space="preserve">Reporte Talento Humano: </t>
    </r>
    <r>
      <rPr>
        <sz val="9"/>
        <color theme="1"/>
        <rFont val="Tahoma"/>
        <family val="2"/>
      </rPr>
      <t>Se actualizo la política de convivencia e integridad.</t>
    </r>
    <r>
      <rPr>
        <b/>
        <sz val="9"/>
        <color theme="1"/>
        <rFont val="Tahoma"/>
        <family val="2"/>
      </rPr>
      <t xml:space="preserve">
</t>
    </r>
    <r>
      <rPr>
        <sz val="9"/>
        <color theme="1"/>
        <rFont val="Tahoma"/>
        <family val="2"/>
      </rPr>
      <t xml:space="preserve">
</t>
    </r>
    <r>
      <rPr>
        <b/>
        <sz val="9"/>
        <color theme="1"/>
        <rFont val="Tahoma"/>
        <family val="2"/>
      </rPr>
      <t xml:space="preserve">Análisis OCI: </t>
    </r>
    <r>
      <rPr>
        <sz val="9"/>
        <color theme="1"/>
        <rFont val="Tahoma"/>
        <family val="2"/>
      </rPr>
      <t xml:space="preserve">Se evidenció la actualización del documento política de convivencia laboral e integridad código AGTH-PO-006, versión 2, del 29/03/2019, y su divulgación en el boletín No. 20 del 30 de abril de 2019. Teniendo en cuenta que se cumple con lo definido en la acción se califica con estado </t>
    </r>
    <r>
      <rPr>
        <b/>
        <sz val="9"/>
        <color theme="1"/>
        <rFont val="Tahoma"/>
        <family val="2"/>
      </rPr>
      <t>"Terminada"</t>
    </r>
    <r>
      <rPr>
        <sz val="9"/>
        <color theme="1"/>
        <rFont val="Tahoma"/>
        <family val="2"/>
      </rPr>
      <t>.</t>
    </r>
  </si>
  <si>
    <r>
      <t xml:space="preserve">Reporte Planeación: </t>
    </r>
    <r>
      <rPr>
        <sz val="9"/>
        <color theme="1"/>
        <rFont val="Tahoma"/>
        <family val="2"/>
      </rPr>
      <t xml:space="preserve">se ha adelantado la gestión asociada con la caracterización de usuarios del Canal a través de mesas de trabajo con la auxiliar de atención al ciudadano y se ha iniciado la construcción del documento de caracterización de usuarios, el cual sirve como insumo principal para la formulación de la política de participación ciudadana con las demás partes interesadas.
</t>
    </r>
    <r>
      <rPr>
        <b/>
        <sz val="9"/>
        <color theme="1"/>
        <rFont val="Tahoma"/>
        <family val="2"/>
      </rPr>
      <t xml:space="preserve">Reporte At. Ciudadano: </t>
    </r>
    <r>
      <rPr>
        <sz val="9"/>
        <color theme="1"/>
        <rFont val="Tahoma"/>
        <family val="2"/>
      </rPr>
      <t xml:space="preserve">Respecto a esta acción no se ha realizado ningún avance, teniendo en cuenta que está establecido para cumplimiento al final de la vigencia.
</t>
    </r>
    <r>
      <rPr>
        <b/>
        <sz val="9"/>
        <color theme="1"/>
        <rFont val="Tahoma"/>
        <family val="2"/>
      </rPr>
      <t xml:space="preserve">Análisis OCI: </t>
    </r>
    <r>
      <rPr>
        <sz val="9"/>
        <color theme="1"/>
        <rFont val="Tahoma"/>
        <family val="2"/>
      </rPr>
      <t xml:space="preserve">Se verifican los soportes remitidos por el área de Planeación dentro de los cuales se evidencian dos (2) reuniones sostenidas con el área de Atención al Ciudadano en las cuales se viene adelantando el proceso de caracterización de usuarios, así como el Borrador de la Estrategia de Caracterización de Usuarios, insumos para la formulación de la política de participación ciudadana. Sin embargo, dado que a la fecha de corte no se cumple con la meta establecida se califica con alerta </t>
    </r>
    <r>
      <rPr>
        <b/>
        <sz val="9"/>
        <color theme="1"/>
        <rFont val="Tahoma"/>
        <family val="2"/>
      </rPr>
      <t>"Sin Iniciar"</t>
    </r>
    <r>
      <rPr>
        <sz val="9"/>
        <color theme="1"/>
        <rFont val="Tahoma"/>
        <family val="2"/>
      </rPr>
      <t xml:space="preserve">. 
Se recomienda al área realizar las acciones de caracterización que permitan lograr lo establecido, frente a lo cual es importante que se tenga en cuenta que para el ejercicio deben ser caracterizados los beneficiarios de los servicios de la entidad,  organismos de control, corporaciones políticas, entidades públicas, servidores públicos de la entidad y la ciudadanía  (Guía de caracterización de ciudadanos, usuarios e interesados del Departamento Nacional de Planeación); lo anterior, dentro de los tiempos programados para tal fin. </t>
    </r>
  </si>
  <si>
    <r>
      <t xml:space="preserve">Reporte Planeación: </t>
    </r>
    <r>
      <rPr>
        <sz val="9"/>
        <rFont val="Tahoma"/>
        <family val="2"/>
      </rPr>
      <t xml:space="preserve">Con la actualización (en proceso) de la política de administración del riesgo del Canal se espera hacer la divulgación correspondiente a partir del segundo cuatrimestre. </t>
    </r>
    <r>
      <rPr>
        <b/>
        <sz val="9"/>
        <rFont val="Tahoma"/>
        <family val="2"/>
      </rPr>
      <t xml:space="preserve">
Análisis OCI: </t>
    </r>
    <r>
      <rPr>
        <sz val="9"/>
        <rFont val="Tahoma"/>
        <family val="2"/>
      </rPr>
      <t xml:space="preserve">El área de Planeación no remite ningún soporte sobre el avance del documento "Política de administración de riesgos" y por tanto, tampoco su respectiva divulgación. Teniendo en cuenta lo anterior, la acción se califica con alerta </t>
    </r>
    <r>
      <rPr>
        <b/>
        <sz val="9"/>
        <rFont val="Tahoma"/>
        <family val="2"/>
      </rPr>
      <t>"Sin Iniciar".</t>
    </r>
  </si>
  <si>
    <r>
      <t xml:space="preserve">Reporte Planeación: </t>
    </r>
    <r>
      <rPr>
        <sz val="9"/>
        <rFont val="Tahoma"/>
        <family val="2"/>
      </rPr>
      <t xml:space="preserve">Durante el primer cuatrimestre del año se adelantaron mesas de trabajo con los siguientes procesos con el fin de hacer la actualización de sus riesgos: 
* Comercialización 
* Producción de televisión 
* Emisión de contenidos (actualizados en 2019 con acta de reunión del año 2018)
Los riesgos del proceso diseño y creación de contenidos fueron actualizados en el último trimestre de la vigencia 2018. 
Por otro lado en el mes de abril se realizó la actualización de los riesgos ambientales del Canal asociados al proceso de Gestión de Recursos y Administración de la Información así como al proceso de emisión de contenidos. </t>
    </r>
    <r>
      <rPr>
        <b/>
        <sz val="9"/>
        <rFont val="Tahoma"/>
        <family val="2"/>
      </rPr>
      <t xml:space="preserve">
Análisis OCI: </t>
    </r>
    <r>
      <rPr>
        <sz val="9"/>
        <rFont val="Tahoma"/>
        <family val="2"/>
      </rPr>
      <t xml:space="preserve">Se observan las actas de reunión referidas, pero no, la actualización de las matrices de riesgo de los diferentes procesos. Por lo cual se califica con estado </t>
    </r>
    <r>
      <rPr>
        <b/>
        <sz val="9"/>
        <rFont val="Tahoma"/>
        <family val="2"/>
      </rPr>
      <t>"En Proceso"</t>
    </r>
    <r>
      <rPr>
        <sz val="9"/>
        <rFont val="Tahoma"/>
        <family val="2"/>
      </rPr>
      <t>, ya que a pesar de reportar el inicio de la gestión con las áreas responsables de los 12 procesos, no se evidencia la culminación de su actualización. Se recomienda revisar la posibilidad de integrar los riesgos ambientales, a los riesgos de procesos del Canal.</t>
    </r>
  </si>
  <si>
    <r>
      <t xml:space="preserve">Reporte Subdirección Financiera: </t>
    </r>
    <r>
      <rPr>
        <sz val="9"/>
        <color theme="1"/>
        <rFont val="Tahoma"/>
        <family val="2"/>
      </rPr>
      <t>Durante el primer cuatrimestre de la presente vigencia se procedió a realizar la actualización del Procedimiento de Estados Financieros de acuerdo a la normatividad vigente y formatos utilizados por el área.</t>
    </r>
    <r>
      <rPr>
        <b/>
        <sz val="9"/>
        <color theme="1"/>
        <rFont val="Tahoma"/>
        <family val="2"/>
      </rPr>
      <t xml:space="preserve">
Análisis OCI: </t>
    </r>
    <r>
      <rPr>
        <sz val="9"/>
        <color theme="1"/>
        <rFont val="Tahoma"/>
        <family val="2"/>
      </rPr>
      <t xml:space="preserve">Se verificó la actualización del procedimiento referido de acuerdo con los soportes remitidos y en la intranet. </t>
    </r>
  </si>
  <si>
    <r>
      <rPr>
        <b/>
        <sz val="9"/>
        <color theme="1"/>
        <rFont val="Tahoma"/>
        <family val="2"/>
      </rPr>
      <t xml:space="preserve">Reporte Ser. Administrativos: </t>
    </r>
    <r>
      <rPr>
        <sz val="9"/>
        <color theme="1"/>
        <rFont val="Tahoma"/>
        <family val="2"/>
      </rPr>
      <t xml:space="preserve">Las salidas de almacén se están realizando de acuerdo a lo establecido en el procedimiento AGRI-SA-PD-008 SALIDA DE ELEMENTOS, esto de acuerdo a los promedios de consumo mensuales que tiene cada área. </t>
    </r>
    <r>
      <rPr>
        <b/>
        <sz val="9"/>
        <color theme="1"/>
        <rFont val="Tahoma"/>
        <family val="2"/>
      </rPr>
      <t xml:space="preserve">
Análisis OCI: </t>
    </r>
    <r>
      <rPr>
        <sz val="9"/>
        <color theme="1"/>
        <rFont val="Tahoma"/>
        <family val="2"/>
      </rPr>
      <t>De acuerdo a la información suministrada por Servicios Administrativos para este seguimiento, no se evidencian soportes del cumplimiento de la acción formulada que corresponde a: "Revisión  de  procedimientos  AGRI-SA-PD-008 SALIDA DE ELEMENTOS". Al verificar los soportes enviados, estos corresponden a 6 salidas de almacén debidamente diligenciadas, que  harían parte del control de la acción, más no a la acción con ya se indico. Igual para el control. Para este corte la acción no presenta avance como se indico anteriormente por lo cual no hay avance en el cumplimiento de la misma.  
por lo anteriormente expuesto la acción se califica</t>
    </r>
    <r>
      <rPr>
        <b/>
        <sz val="9"/>
        <color theme="1"/>
        <rFont val="Tahoma"/>
        <family val="2"/>
      </rPr>
      <t xml:space="preserve"> "Sin Iniciar".</t>
    </r>
  </si>
  <si>
    <r>
      <rPr>
        <b/>
        <sz val="9"/>
        <color theme="1"/>
        <rFont val="Tahoma"/>
        <family val="2"/>
      </rPr>
      <t xml:space="preserve">Reporte Serv. Administrativos: </t>
    </r>
    <r>
      <rPr>
        <sz val="9"/>
        <color theme="1"/>
        <rFont val="Tahoma"/>
        <family val="2"/>
      </rPr>
      <t xml:space="preserve">La toma física de inventarios iniciara en el mes de junio.  Se realizó la Resolución No.040 de 2019, de toma de baja de 2018, con el fin de depurar los inventarios que tiene el Canal.
</t>
    </r>
    <r>
      <rPr>
        <b/>
        <sz val="9"/>
        <color theme="1"/>
        <rFont val="Tahoma"/>
        <family val="2"/>
      </rPr>
      <t xml:space="preserve">
Análisis OCI:</t>
    </r>
    <r>
      <rPr>
        <sz val="9"/>
        <color theme="1"/>
        <rFont val="Tahoma"/>
        <family val="2"/>
      </rPr>
      <t xml:space="preserve"> Para la  acción formulada no se entregaron soportes que den cuenta del avance  logrado, ya que la resolución de baja de bienes corresponde a actividades del 2018 y hace aparte del procedimiento baja de bienes, diferente al de toma física de inventarios el cual es objeto de formulación de acción. igual para el control. Teniendo en cuenta que no se aportaron evidencias del avance de la acción, se califica con alerta </t>
    </r>
    <r>
      <rPr>
        <b/>
        <sz val="9"/>
        <color theme="1"/>
        <rFont val="Tahoma"/>
        <family val="2"/>
      </rPr>
      <t>"Sin Iniciar"</t>
    </r>
    <r>
      <rPr>
        <sz val="9"/>
        <color theme="1"/>
        <rFont val="Tahoma"/>
        <family val="2"/>
      </rPr>
      <t>.</t>
    </r>
  </si>
  <si>
    <r>
      <t xml:space="preserve">Reporte Ser. Administrativos: </t>
    </r>
    <r>
      <rPr>
        <sz val="9"/>
        <color theme="1"/>
        <rFont val="Tahoma"/>
        <family val="2"/>
      </rPr>
      <t>El contrato se encuentra vigente, se esta realizando la convocatoria para el nuevo contrato de vigilancia. por otra parte de informo que los cambios están en las  obligaciones especificas.</t>
    </r>
    <r>
      <rPr>
        <b/>
        <sz val="9"/>
        <color theme="1"/>
        <rFont val="Tahoma"/>
        <family val="2"/>
      </rPr>
      <t xml:space="preserve">
Análisis OCI: </t>
    </r>
    <r>
      <rPr>
        <sz val="9"/>
        <color theme="1"/>
        <rFont val="Tahoma"/>
        <family val="2"/>
      </rPr>
      <t>De conformidad con los documentos remitidos por el área de Servicios Administrativos se evidencia que la "Revisión de las obligaciones contractuales" se soporta en el número de obligaciones establecidas al pasar de 19 a 27 obligaciones contractuales, adicional a los ajustes presentados al interior de las obligaciones ya establecidas. Teniendo en cuenta que no se aportaron evidencias del avance de la acción, esta se califica con alerta</t>
    </r>
    <r>
      <rPr>
        <b/>
        <sz val="9"/>
        <color theme="1"/>
        <rFont val="Tahoma"/>
        <family val="2"/>
      </rPr>
      <t xml:space="preserve"> "En proceso"</t>
    </r>
    <r>
      <rPr>
        <sz val="9"/>
        <color theme="1"/>
        <rFont val="Tahoma"/>
        <family val="2"/>
      </rPr>
      <t>. Lo anterior, teniendo en cuenta que el nuevo contrato de vigilancia se firmo a partir del 7 de mayo de 2019.</t>
    </r>
  </si>
  <si>
    <r>
      <t>Reporte Oficina Control Interno:</t>
    </r>
    <r>
      <rPr>
        <sz val="9"/>
        <color theme="1"/>
        <rFont val="Tahoma"/>
        <family val="2"/>
      </rPr>
      <t xml:space="preserve"> Se reporta la versión inicial de dos documentos de los tres de la meta planteada: "Código de Ética del Auditor" y "Estatuto de Auditoría".
</t>
    </r>
    <r>
      <rPr>
        <b/>
        <sz val="9"/>
        <color theme="1"/>
        <rFont val="Tahoma"/>
        <family val="2"/>
      </rPr>
      <t xml:space="preserve">
Análisis OCI: </t>
    </r>
    <r>
      <rPr>
        <sz val="9"/>
        <color theme="1"/>
        <rFont val="Tahoma"/>
        <family val="2"/>
      </rPr>
      <t xml:space="preserve">A pesar de reportarse dos documentos en versión preliminar, de los tres que se planteó realizar, no se ha culminado todo el proceso para ningún documento (Aprobado y publicado). Teniendo en cuenta las fechas establecidas para ejecución de las actividades, se califica con estado </t>
    </r>
    <r>
      <rPr>
        <b/>
        <sz val="9"/>
        <color theme="1"/>
        <rFont val="Tahoma"/>
        <family val="2"/>
      </rPr>
      <t>"En Proceso".</t>
    </r>
  </si>
  <si>
    <r>
      <t>Reporte Oficina Control Interno:</t>
    </r>
    <r>
      <rPr>
        <sz val="9"/>
        <color theme="1"/>
        <rFont val="Tahoma"/>
        <family val="2"/>
      </rPr>
      <t xml:space="preserve"> Se reportan las actas de reunión del equipo de control interno,  realizadas en el primer cuatrimestre, desde febrero 1. Estas corresponden al seguimiento mensual de las  actividades de la OCI en las que se incluye la socialización de los resultados de las auditorías.  </t>
    </r>
    <r>
      <rPr>
        <b/>
        <sz val="9"/>
        <color theme="1"/>
        <rFont val="Tahoma"/>
        <family val="2"/>
      </rPr>
      <t xml:space="preserve">
Análisis OCI:</t>
    </r>
    <r>
      <rPr>
        <sz val="9"/>
        <color theme="1"/>
        <rFont val="Tahoma"/>
        <family val="2"/>
      </rPr>
      <t xml:space="preserve"> Se evidencian las actas de reunión mensual, en las que se ha realizado seguimiento a las actividades de la OCI, incluida la revisión de los riesgos del proceso. Es una actividad programada para toda la vigencia, por lo cual se califica como </t>
    </r>
    <r>
      <rPr>
        <b/>
        <sz val="9"/>
        <color theme="1"/>
        <rFont val="Tahoma"/>
        <family val="2"/>
      </rPr>
      <t>"En proceso".</t>
    </r>
  </si>
  <si>
    <r>
      <rPr>
        <b/>
        <sz val="9"/>
        <rFont val="Tahoma"/>
        <family val="2"/>
      </rPr>
      <t>Reporte Planeación:</t>
    </r>
    <r>
      <rPr>
        <sz val="9"/>
        <rFont val="Tahoma"/>
        <family val="2"/>
      </rPr>
      <t xml:space="preserve"> En el mes de enero se realizaron las mesas de trabajo para la actualización de los riesgos de corrupción de la vigencia 2019. 
</t>
    </r>
    <r>
      <rPr>
        <b/>
        <sz val="9"/>
        <rFont val="Tahoma"/>
        <family val="2"/>
      </rPr>
      <t>Análisis OCI:</t>
    </r>
    <r>
      <rPr>
        <sz val="9"/>
        <rFont val="Tahoma"/>
        <family val="2"/>
      </rPr>
      <t xml:space="preserve"> En los soportes remitidos por el área de Planeación se observa el inicio del proceso de actualización, mediante las actas de reunión con los responsables de 7 procesos (No se remitió acta del proceso: Planeación Estratégica").  Se evidencia publicada en el botón de transparencia del Canal, la Matriz de Riesgos de Corrupción actualizada a 31/01/2019, en la que se incluyeron 8 procesos (Planeación estratégica, Gestión de las comunicaciones, Comercialización, Gestión del Talento Humano, Gestión de Recursos y Administración de la Información, Gestión Jurídica y Contractual, Gestión Financiera y Facturación y Control, Seguimiento y Evaluación) de los 12 del Canal. No se incluyeron: 
- Servicio al ciudadano.
- Diseño de contenidos.
- Producción de Televisión.
- Emisión de Contenidos.
Se recomienda incluir los 4 procesos faltantes y socializar nuevamente.
Por lo anterior, se califica la acción como</t>
    </r>
    <r>
      <rPr>
        <b/>
        <sz val="9"/>
        <rFont val="Tahoma"/>
        <family val="2"/>
      </rPr>
      <t xml:space="preserve"> "Incumplida"</t>
    </r>
    <r>
      <rPr>
        <sz val="9"/>
        <rFont val="Tahoma"/>
        <family val="2"/>
      </rPr>
      <t>, ya que se actualizó en el tiempo establecido, pero de manera parcial.</t>
    </r>
  </si>
  <si>
    <r>
      <rPr>
        <b/>
        <sz val="9"/>
        <rFont val="Tahoma"/>
        <family val="2"/>
      </rPr>
      <t xml:space="preserve">Reporte Planeación: </t>
    </r>
    <r>
      <rPr>
        <sz val="9"/>
        <rFont val="Tahoma"/>
        <family val="2"/>
      </rPr>
      <t xml:space="preserve">La versión 1 del PAAC fue socializada a través del correo institucional en el mes de febrero. 
</t>
    </r>
    <r>
      <rPr>
        <b/>
        <sz val="9"/>
        <rFont val="Tahoma"/>
        <family val="2"/>
      </rPr>
      <t xml:space="preserve">
Análisis OCI:</t>
    </r>
    <r>
      <rPr>
        <sz val="9"/>
        <rFont val="Tahoma"/>
        <family val="2"/>
      </rPr>
      <t xml:space="preserve"> En los soportes remitidos por Planeación, se evidencia la socialización de la noticia y ubicación (Botón de Transparencia e intranet) de los documentos:  PAAC y Matriz de riesgos de corrupción, actualizados para la vigencia 2019, a través de correo electrónico en el Boletín No. 6 de febrero 11 de 2019. Teniendo en cuenta la fecha de terminación de la meta establecida, se califica con estado </t>
    </r>
    <r>
      <rPr>
        <b/>
        <sz val="9"/>
        <rFont val="Tahoma"/>
        <family val="2"/>
      </rPr>
      <t>"En Proceso"</t>
    </r>
    <r>
      <rPr>
        <sz val="9"/>
        <rFont val="Tahoma"/>
        <family val="2"/>
      </rPr>
      <t xml:space="preserve">.
</t>
    </r>
  </si>
  <si>
    <r>
      <rPr>
        <b/>
        <sz val="9"/>
        <rFont val="Tahoma"/>
        <family val="2"/>
      </rPr>
      <t xml:space="preserve">Reporte Planeación: </t>
    </r>
    <r>
      <rPr>
        <sz val="9"/>
        <rFont val="Tahoma"/>
        <family val="2"/>
      </rPr>
      <t xml:space="preserve">Durante el primer cuatrimestre del año se adelantaron mesas de trabajo con la auxiliar de atención al ciudadano con el fin de consolidar la estrategia de caracterización de usuarios del canal, al mes de abril se logró avanzar por parte de la oficina de atención al ciudadano en la consolidación de información más robusta frente al tema de caracterización de los ciudadanos y desde planeación se dio inicio al documento de caracterización de usuarios del Canal.  </t>
    </r>
    <r>
      <rPr>
        <b/>
        <sz val="9"/>
        <rFont val="Tahoma"/>
        <family val="2"/>
      </rPr>
      <t xml:space="preserve">
Análisis OCI: </t>
    </r>
    <r>
      <rPr>
        <sz val="9"/>
        <rFont val="Tahoma"/>
        <family val="2"/>
      </rPr>
      <t>Se evidencia que iniciaron actividades encaminadas a la elaboración del documento de caracterización de usuarios y partes interesadas. Pero no han finalizado las actividades para contar con el documento de caracterización de usuarios y partes interesadas, así como su posterior publicación y divulgación. Por lo anterior, se califica</t>
    </r>
    <r>
      <rPr>
        <b/>
        <sz val="9"/>
        <rFont val="Tahoma"/>
        <family val="2"/>
      </rPr>
      <t xml:space="preserve"> "En proceso". 
</t>
    </r>
    <r>
      <rPr>
        <sz val="9"/>
        <rFont val="Tahoma"/>
        <family val="2"/>
      </rPr>
      <t>Para garantizar un adecuado ejercicio de planeación del Canal, se recomienda revisar la Guía de caracterización de ciudadanos, usuarios e interesados del DNP y los aspectos a considerar, descritos en el numeral 2.2.1 Política de Planeación Institucional, del Manual operativo del MIPG, para la elaboración del documento.</t>
    </r>
  </si>
  <si>
    <r>
      <rPr>
        <b/>
        <sz val="9"/>
        <rFont val="Tahoma"/>
        <family val="2"/>
      </rPr>
      <t xml:space="preserve">Reporte Planeación: </t>
    </r>
    <r>
      <rPr>
        <sz val="9"/>
        <rFont val="Tahoma"/>
        <family val="2"/>
      </rPr>
      <t xml:space="preserve">En el mes de marzo se realizó la socialización a través del correo institucional de la publicación del documento EPLE-GU-002 LINEAMIENTOS PARA PUBLICACIÓN DE INFORMACIÓN EN EL BOTÓN DE TRANSPARENCIA. </t>
    </r>
    <r>
      <rPr>
        <b/>
        <sz val="9"/>
        <rFont val="Tahoma"/>
        <family val="2"/>
      </rPr>
      <t xml:space="preserve">
Análisis OCI: </t>
    </r>
    <r>
      <rPr>
        <sz val="9"/>
        <rFont val="Tahoma"/>
        <family val="2"/>
      </rPr>
      <t>Se verificó el soporte remitido por Planeación y se observa que se expidió el documento: "Lineamientos para publicación de información en el botón de transparencia" identificado con el código EPLE-GU-002, se socializó el 20 de marzo de 2019, mediante el Boletín No. 11 del Canal, para todos los servidores y contratistas, cumpliendo con su publicación y socialización.   De acuerdo con lo anterior, se califica con estado</t>
    </r>
    <r>
      <rPr>
        <b/>
        <sz val="9"/>
        <rFont val="Tahoma"/>
        <family val="2"/>
      </rPr>
      <t xml:space="preserve"> "Terminada</t>
    </r>
    <r>
      <rPr>
        <sz val="9"/>
        <rFont val="Tahoma"/>
        <family val="2"/>
      </rPr>
      <t xml:space="preserve"> instando al área de Planeación para que se refuercen estos lineamientos entre los responsables de actualizar el Botón de transparencia del Canal, para su respectiva apropiación.</t>
    </r>
  </si>
  <si>
    <r>
      <rPr>
        <b/>
        <sz val="9"/>
        <color theme="1"/>
        <rFont val="Tahoma"/>
        <family val="2"/>
      </rPr>
      <t xml:space="preserve">Reporte Talento Humano: </t>
    </r>
    <r>
      <rPr>
        <sz val="9"/>
        <color theme="1"/>
        <rFont val="Tahoma"/>
        <family val="2"/>
      </rPr>
      <t>Se realizó divulgación del código de integridad- Boletín de comunicaciones internas.</t>
    </r>
    <r>
      <rPr>
        <b/>
        <sz val="9"/>
        <color theme="1"/>
        <rFont val="Tahoma"/>
        <family val="2"/>
      </rPr>
      <t xml:space="preserve">
Análisis OCI: </t>
    </r>
    <r>
      <rPr>
        <sz val="9"/>
        <color theme="1"/>
        <rFont val="Tahoma"/>
        <family val="2"/>
      </rPr>
      <t xml:space="preserve">De acuerdo con la información suministrada por el área  de talento humano a Control Interno para este seguimiento, no se evidencian soportes  completos que den cuenta del avance en la realización de la actividad propuesta, la cual establece textualmente: </t>
    </r>
    <r>
      <rPr>
        <i/>
        <sz val="9"/>
        <color theme="1"/>
        <rFont val="Tahoma"/>
        <family val="2"/>
      </rPr>
      <t>"Divulgar y hacer seguimiento al plan de Gestión de la Integridad en coherencia con la política de integridad de la dimensión del talento humano del Modelo Integrado de Planeación y Gestión - MIPG"</t>
    </r>
    <r>
      <rPr>
        <sz val="9"/>
        <color theme="1"/>
        <rFont val="Tahoma"/>
        <family val="2"/>
      </rPr>
      <t xml:space="preserve">.   Solo hay una publicación de los valores de la política de integridad, por lo cual la actividad  se califica </t>
    </r>
    <r>
      <rPr>
        <b/>
        <sz val="9"/>
        <color theme="1"/>
        <rFont val="Tahoma"/>
        <family val="2"/>
      </rPr>
      <t>"En proceso".</t>
    </r>
  </si>
  <si>
    <r>
      <rPr>
        <b/>
        <sz val="9"/>
        <color theme="1"/>
        <rFont val="Tahoma"/>
        <family val="2"/>
      </rPr>
      <t xml:space="preserve">Reporte Talento Humano: </t>
    </r>
    <r>
      <rPr>
        <sz val="9"/>
        <color theme="1"/>
        <rFont val="Tahoma"/>
        <family val="2"/>
      </rPr>
      <t>Se actualizo el Manual de Convivencia Laboral.</t>
    </r>
    <r>
      <rPr>
        <b/>
        <sz val="9"/>
        <color theme="1"/>
        <rFont val="Tahoma"/>
        <family val="2"/>
      </rPr>
      <t xml:space="preserve">
Análisis OCI: </t>
    </r>
    <r>
      <rPr>
        <sz val="9"/>
        <color theme="1"/>
        <rFont val="Tahoma"/>
        <family val="2"/>
      </rPr>
      <t>Se evidencia correo del 2 de abril de 2019 de talento humano a  Planeación solicitando la actualización del manual de convivencia; de igual manera se evidencio en el Boletín interno #16 del 09/04/2019 la socialización en la intranet del Canal del manual de convivencia. Se califica con estado</t>
    </r>
    <r>
      <rPr>
        <b/>
        <sz val="9"/>
        <color theme="1"/>
        <rFont val="Tahoma"/>
        <family val="2"/>
      </rPr>
      <t xml:space="preserve"> "En Proceso"</t>
    </r>
    <r>
      <rPr>
        <sz val="9"/>
        <color theme="1"/>
        <rFont val="Tahoma"/>
        <family val="2"/>
      </rPr>
      <t xml:space="preserve"> dado que se tiene evidencia de una socialización, y la acción formulada hace referencia a 2 socializaciones. Sin embargo, se recomienda realizar actividades encaminadas a dar a conocer por otros medios el manual de convivencia a los funcionarios del Canal.</t>
    </r>
  </si>
  <si>
    <r>
      <rPr>
        <b/>
        <sz val="9"/>
        <color theme="1"/>
        <rFont val="Tahoma"/>
        <family val="2"/>
      </rPr>
      <t>Reporte Coordinación Jurídica:</t>
    </r>
    <r>
      <rPr>
        <sz val="9"/>
        <color theme="1"/>
        <rFont val="Tahoma"/>
        <family val="2"/>
      </rPr>
      <t xml:space="preserve"> En la pagina de Canal Capital se ha publicado los banners respecto a cada convocatoria que se ha adelantado durante este primer trimestre del año.
</t>
    </r>
    <r>
      <rPr>
        <b/>
        <sz val="9"/>
        <color theme="1"/>
        <rFont val="Tahoma"/>
        <family val="2"/>
      </rPr>
      <t>Reporte Prensa y Comunicaciones:</t>
    </r>
    <r>
      <rPr>
        <sz val="9"/>
        <color theme="1"/>
        <rFont val="Tahoma"/>
        <family val="2"/>
      </rPr>
      <t xml:space="preserve"> En lo corrido del año se han publicado 3 convocatorias públicas y cada una ha contado con un banner publicado en la página web de Canal Capital.
</t>
    </r>
    <r>
      <rPr>
        <b/>
        <sz val="9"/>
        <color theme="1"/>
        <rFont val="Tahoma"/>
        <family val="2"/>
      </rPr>
      <t>Análisis OCI:</t>
    </r>
    <r>
      <rPr>
        <sz val="9"/>
        <color theme="1"/>
        <rFont val="Tahoma"/>
        <family val="2"/>
      </rPr>
      <t xml:space="preserve"> De lo reportado por la Coordinación Jurídica se pudo evidenciar que solo se encuentra publicado a fecha 06/05/2019, banner de información para las Convocatorias No. 02 y 03 de 2019. Sin embargo, se solicitó al Área de comunicaciones, soportes de la acción, remitiendo todos los banner publicados incluyendo el de la convocatoria No. 01. En atención a que la acción tiene fecha de terminación 31/12/2019, la acción quedará calificada con estado </t>
    </r>
    <r>
      <rPr>
        <b/>
        <sz val="9"/>
        <color theme="1"/>
        <rFont val="Tahoma"/>
        <family val="2"/>
      </rPr>
      <t>"En Proceso",</t>
    </r>
    <r>
      <rPr>
        <sz val="9"/>
        <color theme="1"/>
        <rFont val="Tahoma"/>
        <family val="2"/>
      </rPr>
      <t xml:space="preserve"> aunque para el periodo el indicador corresponda al 100%.</t>
    </r>
  </si>
  <si>
    <t>PRIMER SEGUIMIENTO DE 2019</t>
  </si>
  <si>
    <t>SIN INICIAR</t>
  </si>
  <si>
    <t>EN PROCESO</t>
  </si>
  <si>
    <t>INCUMPLIDA</t>
  </si>
  <si>
    <t>TERMINADA</t>
  </si>
  <si>
    <t>1.Fecha seguimiento</t>
  </si>
  <si>
    <t>3.Actividades realizadas  a la fecha</t>
  </si>
  <si>
    <t>4.Resultado del indicador</t>
  </si>
  <si>
    <t>5. % avance en ejecución de la meta</t>
  </si>
  <si>
    <t>6.Alerta</t>
  </si>
  <si>
    <t>7.Analisis - Seguimiento OCI</t>
  </si>
  <si>
    <t>8.Auditor que realizó el seguimiento</t>
  </si>
  <si>
    <t>SEGUNDO SEGUIMIENTO DE 2019</t>
  </si>
  <si>
    <t>TERMINADA EXTEMPORÁNEA</t>
  </si>
  <si>
    <t>Realizar reuniones mensuales con el área Jurídica, Dirección Operativa y Atención al Ciudadano para revisar los mecanismos de respuesta a las PQRS más frecuentes.</t>
  </si>
  <si>
    <t>Información registrada en el aplicativo SEGPLAN</t>
  </si>
  <si>
    <t>1. Generar informes de seguimiento y control sobre la monetización digital.
2. Hacer seguimiento mensual al estado del indicador de monetización digital</t>
  </si>
  <si>
    <t>Autorización de salida de equipos de la Coordinación de Producción y Coordinación Técnica (Laboratorio)</t>
  </si>
  <si>
    <t>Documentar el control en los procedimientos y/o documentos del proceso de producción que se requieran.</t>
  </si>
  <si>
    <t>Procedimiento actualizado</t>
  </si>
  <si>
    <t>Coordinadora de Producción
Profesional de Producción</t>
  </si>
  <si>
    <t>Mal uso del recurso de transporte contratado, para obtener beneficios personales.</t>
  </si>
  <si>
    <t>Elaborar un documento con los lineamientos requeridos para el uso adecuado del transporte.</t>
  </si>
  <si>
    <t>Favorecer a un cliente respecto a la acomodación de contenidos de la parrilla.</t>
  </si>
  <si>
    <t>Diseño y creación de contenidos</t>
  </si>
  <si>
    <t>Continuidad de emisión diaria
Parrilla de programación</t>
  </si>
  <si>
    <t>Correo, base de datos</t>
  </si>
  <si>
    <t>Coordinadora de Programación 
Técnico de archivo</t>
  </si>
  <si>
    <t>Favorecimiento de un tercero en el proceso de contratación de equipos y servicios relacionados del área.</t>
  </si>
  <si>
    <t>Emisión de contenidos</t>
  </si>
  <si>
    <t>Anexos técnicos detallados de acuerdo a los bienes y/o servicios que se vayan a contratar.</t>
  </si>
  <si>
    <t>Elaborar anexos técnicos para la adquisición de bienes y/o servicios que realiza la coordinación.</t>
  </si>
  <si>
    <t>Anexo técnico de los procesos adelantados en el periodo</t>
  </si>
  <si>
    <t>Coordinadora Técnica</t>
  </si>
  <si>
    <t>Ejecutar el procedimiento AGRI-SA-PD-010 TOMA FÍSICA DE INVENTARIOS 
Puntos de control: 3,6,7 y 9</t>
  </si>
  <si>
    <t>AGRI-SA-PD-010 TOMA FÍSICA DE INVENTARIOS.</t>
  </si>
  <si>
    <t xml:space="preserve">Revisión de las obligaciones contractuales.
Solicitar anualmente un estudio de seguridad para el Canal.  </t>
  </si>
  <si>
    <t>Contrato de seguridad firmado y estudios de seguridad.</t>
  </si>
  <si>
    <t>1. Anexos técnicos detallados de acuerdo a los bienes y/o servicios que se vayan a contratar
2. Valores históricos de la contratación de bienes y servicios.</t>
  </si>
  <si>
    <t>Manipulación de la información para beneficio de un tercero.</t>
  </si>
  <si>
    <t>1. Control a préstamo y consulta de los documentos físicos.
2. Entrega de documentos digitales a través de correo electrónico al solicitante.</t>
  </si>
  <si>
    <t>1. Diligenciamiento del formato de préstamo de expedientes.
2. Solicitudes para préstamo de documentos recibidas a través de correo electrónico.</t>
  </si>
  <si>
    <t>1. Formato de préstamo de documentos diligenciado
2. Base de datos de control de préstamo de expedientes.
3. Correo electrónico de solicitud de préstamo de expedientes.</t>
  </si>
  <si>
    <t xml:space="preserve">Cumplir AGJC-CN-MN-001 MANUAL DE CONTRATACIÓN, SUPERVISIÓN E INTERVENTORÍA
Para procesos de selección se tendrá en cuenta los siguientes factores: 
2.5 Etapas del proceso de contratación
2.5.12 Etapa de planeación
3.3 Estudios y documentos previos
Para personas naturales realizar la verificación de idoneidad y experiencia de conformidad con la necesidad planteada por la dependencia solicitante de la contratación. </t>
  </si>
  <si>
    <t>Cumplir AGJC-CN-MN-001 MANUAL DE CONTRATACIÓN, SUPERVISIÓN E INTERVENTORÍA
Para procesos de selección se tendrá en cuenta los siguientes factores: 
2.5 Etapas del proceso de contratación
2.5.12 Etapa de planeación
3.3 Estudios y documentos previos
Para personas naturales realizar la verificación de idoneidad y experiencia de conformidad con la necesidad planteada por la dependencia solicitante de la contratación.</t>
  </si>
  <si>
    <t xml:space="preserve">Revisar y mantener actualizados los procedimientos de la Subdirección Financiera, para que los mismos cumplan con la normatividad en materia financiera. </t>
  </si>
  <si>
    <t>Revisar los riesgos de corrupción asociados al proceso y sus controles
1. Reunión de revisión
2. Realizar acta</t>
  </si>
  <si>
    <t>Ejecutar procedimiento: AAUT-PD-001 ATENCIÓN Y RESPUESTA A REQUERIMIENTOS DE LA CIUDADANIA - Punto de Control Actividad 9</t>
  </si>
  <si>
    <t>En caso de presentarse alguna inconsistencia en el proceso de solicitudes de copia de material audiovisual, realizar una reunión con la Coordinadora de Programación.</t>
  </si>
  <si>
    <t>Auxiliar de Atención al Ciudadano.</t>
  </si>
  <si>
    <t>Revisar los riesgos de corrupción asociados al proceso y sus controles
1. Reunión de socialización de los resultados de las auditorias en la oficina de control interno.
2. Reuniones mensuales de seguimiento a las actividades de la OCI</t>
  </si>
  <si>
    <t>Revisar los riesgos de corrupción asociados al proceso y sus controles.
1. Reunión de revisión 
2. Realizar acta</t>
  </si>
  <si>
    <t>Revisar los riesgos de corrupción asociados al proceso y sus controles
1. Reunión de revisión 
2. Realizar acta</t>
  </si>
  <si>
    <t>Favorecimiento en la presentación de resultados de auditorías y/o seguimientos, omitiendo en los informes y observaciones detectadas en el marco éstos.</t>
  </si>
  <si>
    <t>Aprovechamiento personal o para un tercero de los equipos de grabación del canal (Live U, microondas, etc.).</t>
  </si>
  <si>
    <t>Planillas de la empresa de transporte diligenciadas con la relación del uso de los vehículos, como soporte de la facturación de los servicios prestados.</t>
  </si>
  <si>
    <t>Correos electrónicos notificando el archivo de Excel en el que se diligencia la continuidad diaria, circulares informativas para socializar la información relevante para el área, realización de reuniones periódicas.</t>
  </si>
  <si>
    <t>Facilitar copias de material audiovisual sin el debido procedimiento a cambio de beneficios económicos personales dados por parte de terceros.</t>
  </si>
  <si>
    <t>1. Elaborar anexos técnicos para la adquisición de bienes y/o servicios que realiza la coordinación
2. Identificar los valores de referencia históricos de la entidad y del sector (Colombia Compra Eficiente)</t>
  </si>
  <si>
    <t>1. Anexo técnico de los procesos adelantados en el periodo.
2. Estudios del mercado y análisis del sector de los procesos adelantados.</t>
  </si>
  <si>
    <t xml:space="preserve">AUDITORIAS DE GESTIÓN (CCSE-PD-002, versión 8) Actividades No.3,8,10,12.
Código de Ética del Auditor.
Reuniones mensuales del Equipo de Control Interno
Capacitaciones Internas
FORMULACIÓN, SEGUIMIENTO Y EVALUACIÓN DEL PROGRAMA ANUAL DE AUDITORÍAS  (CCSE-PD-004) Actividades No. 6,7,9 y 10 </t>
  </si>
  <si>
    <t>1. Política de Participación Ciudadana Canal Capital</t>
  </si>
  <si>
    <r>
      <t xml:space="preserve">Reporte At. Ciudadano: </t>
    </r>
    <r>
      <rPr>
        <sz val="9"/>
        <rFont val="Tahoma"/>
        <family val="2"/>
      </rPr>
      <t xml:space="preserve">Respecto a la Política se informa que esta se encuentra en proceso de elaboración teniendo en cuenta que el cumplimiento de la meta es hasta el final de la vigencia actual.
</t>
    </r>
    <r>
      <rPr>
        <b/>
        <sz val="9"/>
        <rFont val="Tahoma"/>
        <family val="2"/>
      </rPr>
      <t xml:space="preserve">Análisis OCI: </t>
    </r>
    <r>
      <rPr>
        <sz val="9"/>
        <rFont val="Tahoma"/>
        <family val="2"/>
      </rPr>
      <t xml:space="preserve">Se evidencia documento borrador "Política de participación Ciudadana Canal Capital", sin embargo, con el fin de fortalecer lo que se viene consolidando; se sugiere a las áreas responsables tener en cuenta los criterios mencionados en el Manual Operativo Sistema de Gestión, versión 2, en el numeral 3.2.2.3 Política de Participación Ciudadana en la Gestión Pública - Modelo Integrado de Planeación y Gestión. 
Teniendo en cuenta lo anterior, se califica </t>
    </r>
    <r>
      <rPr>
        <b/>
        <sz val="9"/>
        <rFont val="Tahoma"/>
        <family val="2"/>
      </rPr>
      <t xml:space="preserve">"En Proceso" </t>
    </r>
    <r>
      <rPr>
        <sz val="9"/>
        <rFont val="Tahoma"/>
        <family val="2"/>
      </rPr>
      <t xml:space="preserve">y se recomienda adelantar las actividades pendientes con el fin de dar cabal cumplimiento de lo propuesto en las fechas establecidas. </t>
    </r>
  </si>
  <si>
    <t>1. 13.08.19 - Presentación CIGD</t>
  </si>
  <si>
    <t>Jizeth González
Mónica Virgüéz</t>
  </si>
  <si>
    <t>1. Buenas prácticas
2. Correo de socialización
3. Publicación en boletín y página web
4. Solicitud publicación en boletín y página web</t>
  </si>
  <si>
    <r>
      <rPr>
        <b/>
        <sz val="9"/>
        <rFont val="Tahoma"/>
        <family val="2"/>
      </rPr>
      <t xml:space="preserve">Reporte At. Ciudadano: </t>
    </r>
    <r>
      <rPr>
        <sz val="9"/>
        <rFont val="Tahoma"/>
        <family val="2"/>
      </rPr>
      <t xml:space="preserve">Se publicó en el banner de la página web un aviso con los canales de atención que tiene la entidad, adicional se creo un enlace que redirecciona al ciudadano para que pueda verificar a que servicios puede acceder en cada uno de los canales, hasta el momento solo se han actualizado el canal presencia y telefónico.
</t>
    </r>
    <r>
      <rPr>
        <b/>
        <sz val="9"/>
        <rFont val="Tahoma"/>
        <family val="2"/>
      </rPr>
      <t xml:space="preserve">Análisis OCI: </t>
    </r>
    <r>
      <rPr>
        <sz val="9"/>
        <rFont val="Tahoma"/>
        <family val="2"/>
      </rPr>
      <t xml:space="preserve">Se evidencia el correo electrónico de solicitud de publicación del banner, así como de la actualización de los canales presencial y telefónico de conformidad con el reporte de Atención al Ciudadano, se remiten mensajes de los canales virtual, escrito y correo electrónico; sin embargo, no se cuenta con soporte de publicación en la página web. 
Teniendo en cuenta lo anterior y que la acción finalizaba el 28 de junio y que a la fecha de seguimiento no se ha finalizado la divulgación de los mensajes se califica con alerta </t>
    </r>
    <r>
      <rPr>
        <b/>
        <sz val="9"/>
        <rFont val="Tahoma"/>
        <family val="2"/>
      </rPr>
      <t xml:space="preserve">"Incumplida". </t>
    </r>
    <r>
      <rPr>
        <sz val="9"/>
        <rFont val="Tahoma"/>
        <family val="2"/>
      </rPr>
      <t xml:space="preserve">Se recomienda al área finalizar la publicación con el fin de dar cumplimiento a lo formulado. </t>
    </r>
  </si>
  <si>
    <r>
      <t xml:space="preserve">Reporte At. Ciudadano: </t>
    </r>
    <r>
      <rPr>
        <sz val="9"/>
        <rFont val="Tahoma"/>
        <family val="2"/>
      </rPr>
      <t xml:space="preserve">Se han publicado por comunicaciones internas tres avisos referentes al servicio al ciudadano sobre protocolo de atención, quienes somos (oficina de atención al ciudadano) y que es un derecho de petición.
</t>
    </r>
    <r>
      <rPr>
        <b/>
        <sz val="9"/>
        <rFont val="Tahoma"/>
        <family val="2"/>
      </rPr>
      <t xml:space="preserve">Análisis OCI: </t>
    </r>
    <r>
      <rPr>
        <sz val="9"/>
        <rFont val="Tahoma"/>
        <family val="2"/>
      </rPr>
      <t xml:space="preserve">Se evidencian los Boletines internos No.11-17-19, reportados en el seguimiento anterior, así como el Boletín No. 23 (20-5-2019) "Para responder peticiones tenga en cuenta", en los cuales se divulgaron mensajes referentes a Atención al Ciudadano de conformidad con lo formulado en la acción y los tiempos de ejecución establecidos. 
Teniendo en cuenta lo anterior, así como las fechas de ejecución establecidas se califica </t>
    </r>
    <r>
      <rPr>
        <b/>
        <sz val="9"/>
        <rFont val="Tahoma"/>
        <family val="2"/>
      </rPr>
      <t>"Terminada"</t>
    </r>
    <r>
      <rPr>
        <sz val="9"/>
        <rFont val="Tahoma"/>
        <family val="2"/>
      </rPr>
      <t>.</t>
    </r>
  </si>
  <si>
    <t>1. Informe Encuesta de Satisfacción - 1er semestre 2019
2. Publicación  Informe de satisfacción de los usuarios primer semestre Año 2019
3. Socialización Boletín Canal Capital # 35 informe de satisfacción de los usuarios
4. Solicitud publicación del  Informe de satisfacción de los usuarios primer semestre Año 2019</t>
  </si>
  <si>
    <r>
      <t xml:space="preserve">Reporte At. Ciudadano: </t>
    </r>
    <r>
      <rPr>
        <sz val="9"/>
        <rFont val="Tahoma"/>
        <family val="2"/>
      </rPr>
      <t xml:space="preserve">Se elaboró el informe de satisfacción de usuarios correspondiente al primer semestre de la presente vigencia, el cual fue publicado el 19  de julio en la página web y socializado por comunicaciones internas el 22 de julio de 2019.
</t>
    </r>
    <r>
      <rPr>
        <b/>
        <sz val="9"/>
        <rFont val="Tahoma"/>
        <family val="2"/>
      </rPr>
      <t xml:space="preserve">Análisis OCI: </t>
    </r>
    <r>
      <rPr>
        <sz val="9"/>
        <rFont val="Tahoma"/>
        <family val="2"/>
      </rPr>
      <t xml:space="preserve">Se evidencia el informe de satisfacción de los usuarios y televidentes de Canal Capital correspondiente al primer semestre de la vigencia 2019 por parte de la Oficina de Atención al Ciudadano, así como socialización del informe mediante Boletín interno No.35 del 22 de julio de 2019 y publicación en el botón de transparencia el 19 de julio de 2019. 
Teniendo en cuenta lo anterior, así como las fechas establecidas se califica </t>
    </r>
    <r>
      <rPr>
        <b/>
        <sz val="9"/>
        <rFont val="Tahoma"/>
        <family val="2"/>
      </rPr>
      <t>"Terminada"</t>
    </r>
    <r>
      <rPr>
        <sz val="9"/>
        <rFont val="Tahoma"/>
        <family val="2"/>
      </rPr>
      <t>.</t>
    </r>
  </si>
  <si>
    <t>1. Acta de reunión -Revisión SUIT - OPA -20-02-2019-Acta 001
2. Acta Revisión SUIT - Circular 009 - 11.04.19
3. Correo de Bogotá es TIC - Eliminación de servicios de la Guía de trámites</t>
  </si>
  <si>
    <t>1. Correo de Bogotá es TIC - Re_ Publicación boletín y página web
2. canales-atención-CORREO-ELECTRONICO
3. canales-atención-ESCRITO
4. canales-atención-PRESENCIAL
5. canales-atención-TELEFONICO
6. canales-atención-VIRTUAL
7. Publicación Canales de Atención</t>
  </si>
  <si>
    <t>1. Boletín Canal Capital # 11 - Publicación Protocolo de atención al ciudadano
2. Boletín Canal Capital # 17-informe pqrs marzo y quienes somos
3. Boletín Canal Capital # 19-que es un derecho de petición y creación, actualización y eliminación de formatos
4. Boletín Canal Capital # 23</t>
  </si>
  <si>
    <t>1. Manual servicio a la ciudadanía
2. Publicación Manual de Servicio a la Ciudadanía
3. Revisión y aprobación de la actualización del Manual de Servicio a la Ciudadanía
4. Socialización Manual de Servicio a la Ciudadanía
5. Solicitud  Publicación Manual de Servicio a la Ciudadanía</t>
  </si>
  <si>
    <r>
      <t xml:space="preserve">Reporte At. Ciudadano: </t>
    </r>
    <r>
      <rPr>
        <sz val="9"/>
        <rFont val="Tahoma"/>
        <family val="2"/>
      </rPr>
      <t xml:space="preserve">Se envió el 31 de julio por correo electrónico el manual de servicio a la ciudadanía actualizado para ser revisado por el área de Planeación y por la asesora administrativa Laura Pico. El manual se publico actualizado, revisado y aprobado en la intranet el 02 de agosto. Se socializó  a través de correo electrónico este mismo día.
</t>
    </r>
    <r>
      <rPr>
        <b/>
        <sz val="9"/>
        <rFont val="Tahoma"/>
        <family val="2"/>
      </rPr>
      <t xml:space="preserve">Análisis OCI: </t>
    </r>
    <r>
      <rPr>
        <sz val="9"/>
        <rFont val="Tahoma"/>
        <family val="2"/>
      </rPr>
      <t xml:space="preserve">Se evidencia el Manual de servicio a la ciudadanía actualizado con versión 6 del 02/08/2019, así como su divulgación a los líderes de proceso y publicación del documento en el botón de transparencia. Teniendo en cuenta lo formulado, así como los tiempos de ejecución establecidos se califica </t>
    </r>
    <r>
      <rPr>
        <b/>
        <sz val="9"/>
        <rFont val="Tahoma"/>
        <family val="2"/>
      </rPr>
      <t>"Terminada Extemporánea"</t>
    </r>
    <r>
      <rPr>
        <sz val="9"/>
        <rFont val="Tahoma"/>
        <family val="2"/>
      </rPr>
      <t xml:space="preserve">. </t>
    </r>
  </si>
  <si>
    <t>Un acta de reunión mensual con los temas tratados.</t>
  </si>
  <si>
    <t>1. Actas de reunión sistema informativo - 22-03-2019 y 08-04-2019
2. Actas de reunión sistema informativo - 02-05-2019 y 20-05-2019
3. Actas de reunión sistema informativo - 10-06-2019 - Respuestas PQRS Sistema Informativo
4. Actas de reunión sistema informativo - 27-06-2019
5. Actas de reunión sistema informativo - 15 - 07- 2019
6. Actas de reunión sistema informativo - 02 - 08- 2019
7. Actas de reunión sistema informativo - 23 -08-2019</t>
  </si>
  <si>
    <r>
      <t xml:space="preserve">Reporte At. Ciudadano: </t>
    </r>
    <r>
      <rPr>
        <sz val="9"/>
        <rFont val="Tahoma"/>
        <family val="2"/>
      </rPr>
      <t xml:space="preserve">Se realizaron mensualmente las reuniones pertinentes para dar respuesta a las peticiones trasladadas al Sistema Informativo para que de esta manera se solucionen los requerimientos ciudadanos de manera oportuna.
</t>
    </r>
    <r>
      <rPr>
        <b/>
        <sz val="9"/>
        <rFont val="Tahoma"/>
        <family val="2"/>
      </rPr>
      <t xml:space="preserve">Análisis OCI: </t>
    </r>
    <r>
      <rPr>
        <sz val="9"/>
        <rFont val="Tahoma"/>
        <family val="2"/>
      </rPr>
      <t xml:space="preserve">Se evidencian las reuniones que se vienen adelantando entre el Sistema Informativo, Coordinación Jurídica y Oficina de Atención al Ciudadano en el marco del seguimiento a las respuestas de las PQRS que ingresan al Canal. 
Teniendo en cuenta lo anterior, así como las fechas de ejecución propuestas se califica </t>
    </r>
    <r>
      <rPr>
        <b/>
        <sz val="9"/>
        <rFont val="Tahoma"/>
        <family val="2"/>
      </rPr>
      <t xml:space="preserve">"En Proceso" </t>
    </r>
    <r>
      <rPr>
        <sz val="9"/>
        <rFont val="Tahoma"/>
        <family val="2"/>
      </rPr>
      <t xml:space="preserve">y se recomienda al área dar continuidad a las actividades propuestas con el fin de dar cabal cumplimiento a lo formulado. </t>
    </r>
  </si>
  <si>
    <t>1. INFORME PQRS CANAL CAPITAL enero 2019
2. INFORME PQRS CANAL CAPITAL febrero 2019
3. INFORME PQRS CANAL CAPITAL marzo 2019
4. INFORME PQRS CANAL CAPITAL abril 2019
5. INFORME PQRS CANAL CAPITAL mayo 2019
6. INFORME PQRS CANAL CAPITAL junio 2019
7. INFORME PQRS CANAL CAPITAL julio 2019</t>
  </si>
  <si>
    <t>PRIVADOS:
1. COT 013/2019 Cotización emisión programas VEL-MORE - Correo electrónico aprobación paquetes descuento del 50% y 40% para clientes televentas
2. O.C. 017-1/2019 Natural Helios SAS
3. O.C. 018/2019 Corporación Universitaria Iberoamericana
4. O.C. 019/2019 Ortizo SA
HB MEDIOS:
5. Comercializadora Mundo Marketing + Glasir - Correo de aprobación un (1) bonificado por cada 10 salidas sumando las 2 razones sociales. Desde la fecha de aprobación del 12 de julio al corte 31 de agosto estos clientes no han sumado estas salidas y no se han bonificado espacios.
6. TV Ideas - Correo de aprobación inversión de mínimo 8 salidas por 2 millones de pesos mes.</t>
  </si>
  <si>
    <t xml:space="preserve">No se remiten soportes para el seguimiento del segundo cuatrimestre de la vigencia. </t>
  </si>
  <si>
    <t>1. Acta Riesgos de corrupción proceso Comercialización</t>
  </si>
  <si>
    <r>
      <t xml:space="preserve">Reporte Comercialización: </t>
    </r>
    <r>
      <rPr>
        <sz val="9"/>
        <rFont val="Tahoma"/>
        <family val="2"/>
      </rPr>
      <t xml:space="preserve">Acta de reunión adelantada por la Profesional de Ventas y Mercadeo con el área de Planeación.
</t>
    </r>
    <r>
      <rPr>
        <b/>
        <sz val="9"/>
        <rFont val="Tahoma"/>
        <family val="2"/>
      </rPr>
      <t xml:space="preserve">Análisis OCI: </t>
    </r>
    <r>
      <rPr>
        <sz val="9"/>
        <rFont val="Tahoma"/>
        <family val="2"/>
      </rPr>
      <t xml:space="preserve">Se evidencia acta de reunión del 24 de julio de 2019 en la que se realizó la actualización de los riesgos de corrupción del área de Comercialización con el apoyo de Planeación, así mismo, teniendo en cuenta el compromiso de ajuste y publicación de la matriz actualizada, se procede a la verificación observando que se encuentra de conformidad con los compromisos adquiridos. Teniendo en cuenta lo anterior, la acción se califica </t>
    </r>
    <r>
      <rPr>
        <b/>
        <sz val="9"/>
        <rFont val="Tahoma"/>
        <family val="2"/>
      </rPr>
      <t>"Terminada"</t>
    </r>
    <r>
      <rPr>
        <sz val="9"/>
        <rFont val="Tahoma"/>
        <family val="2"/>
      </rPr>
      <t>.</t>
    </r>
  </si>
  <si>
    <r>
      <t xml:space="preserve">Análisis OCI: </t>
    </r>
    <r>
      <rPr>
        <sz val="9"/>
        <rFont val="Tahoma"/>
        <family val="2"/>
      </rPr>
      <t xml:space="preserve">No se remiten soportes que den cuenta de la ejecución de la actividad durante el cuatrimestre de seguimiento, por lo tanto, la acción se califica con alerta </t>
    </r>
    <r>
      <rPr>
        <b/>
        <sz val="9"/>
        <rFont val="Tahoma"/>
        <family val="2"/>
      </rPr>
      <t>"Sin Iniciar"</t>
    </r>
    <r>
      <rPr>
        <sz val="9"/>
        <rFont val="Tahoma"/>
        <family val="2"/>
      </rPr>
      <t xml:space="preserve">. De igual manera se recomienda al área dar inicio a las actividades programadas con el fin de dar cabal cumplimiento a lo formulado y mitigar la materialización del riesgo identificado. </t>
    </r>
  </si>
  <si>
    <t>1. Soporte transporte</t>
  </si>
  <si>
    <t>1. Acta reunión Riesgos de corrupción</t>
  </si>
  <si>
    <t xml:space="preserve">Jizeth González </t>
  </si>
  <si>
    <r>
      <t xml:space="preserve">Análisis OCI: </t>
    </r>
    <r>
      <rPr>
        <sz val="9"/>
        <rFont val="Tahoma"/>
        <family val="2"/>
      </rPr>
      <t xml:space="preserve">No se remite reporte de avances frente a la actividad; sin embargo, se evidencia un formato de supervisión de transporte creado en la vigencia anterior, para efectuar el seguimiento, de conformidad con el control establecido. Teniendo en cuenta que lo remitido no corresponde al periodo de evaluación, se reconocen los avances que se vienen adelantando y se recomienda al área darle continuidad a las actividades formuladas y remitir los soportes correspondientes a los periodos de seguimiento requeridos. 
Por lo anterior, la acción se califica con alerta </t>
    </r>
    <r>
      <rPr>
        <b/>
        <sz val="9"/>
        <rFont val="Tahoma"/>
        <family val="2"/>
      </rPr>
      <t>"Sin Iniciar"</t>
    </r>
    <r>
      <rPr>
        <sz val="9"/>
        <rFont val="Tahoma"/>
        <family val="2"/>
      </rPr>
      <t>.</t>
    </r>
  </si>
  <si>
    <r>
      <t xml:space="preserve">Análisis OCI: </t>
    </r>
    <r>
      <rPr>
        <sz val="9"/>
        <rFont val="Tahoma"/>
        <family val="2"/>
      </rPr>
      <t xml:space="preserve">Se verifican los soportes remitidos por la Coordinación en los cuales se evidencia que de conformidad con el control y la acción establecida se viene documentando el control en diversos documentos del proceso, así como la autorización de salida de equipos; sin embargo, no se evidencia la ejecución de actividades que den cumplimiento a la meta formulada "Procedimiento actualizado". 
Teniendo en cuenta lo anterior, se califica la acción </t>
    </r>
    <r>
      <rPr>
        <b/>
        <sz val="9"/>
        <rFont val="Tahoma"/>
        <family val="2"/>
      </rPr>
      <t>"En Proceso"</t>
    </r>
    <r>
      <rPr>
        <sz val="9"/>
        <rFont val="Tahoma"/>
        <family val="2"/>
      </rPr>
      <t xml:space="preserve"> y se recomienda al área adelantar las actividades que permitan darle cumplimiento a lo establecido, con el fin de mitigar la materialización del riesgo identificado. </t>
    </r>
  </si>
  <si>
    <r>
      <t xml:space="preserve">Análisis OCI: </t>
    </r>
    <r>
      <rPr>
        <sz val="9"/>
        <rFont val="Tahoma"/>
        <family val="2"/>
      </rPr>
      <t xml:space="preserve">Se verifica el acta de reunión remitida del 24 de julio de 2019, en la cual se realizó la actualización de los riesgos de corrupción de la Coordinación de Programación con apoyo de Planeación, así mismo de conformidad con los compromisos adquiridos de publicación de la matriz actualizada en el botón de transparencia, se procede a la verificación evidenciando que se efectuó dentro de los tiempos determinados. 
Teniendo en cuenta lo anterior, se califica la acción como </t>
    </r>
    <r>
      <rPr>
        <b/>
        <sz val="9"/>
        <rFont val="Tahoma"/>
        <family val="2"/>
      </rPr>
      <t>"Terminada"</t>
    </r>
    <r>
      <rPr>
        <sz val="9"/>
        <rFont val="Tahoma"/>
        <family val="2"/>
      </rPr>
      <t>.</t>
    </r>
  </si>
  <si>
    <r>
      <t>Reporte Programación:</t>
    </r>
    <r>
      <rPr>
        <sz val="9"/>
        <rFont val="Tahoma"/>
        <family val="2"/>
      </rPr>
      <t xml:space="preserve"> * Diariamente el Auxiliar de Tráfico realizó el envió de las continuidades a todas las personas que hacen parte del proceso de emisión. * la Coordinadora del área realiza el envió del parrilla a Gerencia. * Se realizaron reuniones para socializar los parámetros técnicos, los lineamientos editoriales y los procesos dentro del área.
</t>
    </r>
    <r>
      <rPr>
        <b/>
        <sz val="9"/>
        <rFont val="Tahoma"/>
        <family val="2"/>
      </rPr>
      <t xml:space="preserve">Análisis OCI: </t>
    </r>
    <r>
      <rPr>
        <sz val="9"/>
        <rFont val="Tahoma"/>
        <family val="2"/>
      </rPr>
      <t xml:space="preserve">Se verifican los soportes remitidos dentro de los cuales se evidencian actas en las cuales se socializan los parámetros técnicos del contenido recibido por la Coordinación de Programación, actualización de TRD, pauta publicitaria, entre otros; de igual manera se remiten pantallazos de las continuidades remitidas a diario y los correos remitidos a Gerencia con las parrillas para visto bueno. 
De conformidad con la acción formulada se recomienda al área adelantar las actividades pendientes "circulares informativas para socializar la información relevante para el área" que permitan darle cabal cumplimiento a lo establecido y mitigar la materialización del riesgo identificado.  Teniendo en cuenta lo anterior, se califica la acción </t>
    </r>
    <r>
      <rPr>
        <b/>
        <sz val="9"/>
        <rFont val="Tahoma"/>
        <family val="2"/>
      </rPr>
      <t>"En Proceso"</t>
    </r>
    <r>
      <rPr>
        <sz val="9"/>
        <rFont val="Tahoma"/>
        <family val="2"/>
      </rPr>
      <t xml:space="preserve">. </t>
    </r>
  </si>
  <si>
    <t>1. Autorización Salida de Equipos y elementos
2. Autorización Salida de Móvil
3. Cronogramas de Edición
4. Programación Diaria
5. Programación Unidad Móvil y Estudios 1 y 2</t>
  </si>
  <si>
    <t>1. Carpeta Actas
2. Carpeta Continuidades
3. Carpeta mails remisión al Gerente
4. Carpeta parrillas
5. Correo Socialización de los lineamientos editoriales definidos para los contenidos de la programación_</t>
  </si>
  <si>
    <t>1. Acta 18.01.2019 PAAC y Riesgos Corrupción - Prensa y comunicaciones</t>
  </si>
  <si>
    <r>
      <rPr>
        <b/>
        <sz val="9"/>
        <color theme="1"/>
        <rFont val="Tahoma"/>
        <family val="2"/>
      </rPr>
      <t>Reporte Prensa y Comunicaciones:</t>
    </r>
    <r>
      <rPr>
        <sz val="9"/>
        <color theme="1"/>
        <rFont val="Tahoma"/>
        <family val="2"/>
      </rPr>
      <t xml:space="preserve"> Semanalmente se presentan los resultados de los procesos de monetización en el comité de audiencias y mensualmente se envían a Control Interno y Subdirección Financiera los recibos de pago enviados por los proveedores.
</t>
    </r>
    <r>
      <rPr>
        <b/>
        <sz val="9"/>
        <color theme="1"/>
        <rFont val="Tahoma"/>
        <family val="2"/>
      </rPr>
      <t>Análisis OCI:</t>
    </r>
    <r>
      <rPr>
        <sz val="9"/>
        <color theme="1"/>
        <rFont val="Tahoma"/>
        <family val="2"/>
      </rPr>
      <t xml:space="preserve"> De acuerdo con la evidencia, se toman 3 informes mensuales de febrero a abril, ya que la acción quedó planteada con inicio febrero y terminación diciembre (11 informes mensuales) e informes de monetización mensuales, del periodo enero-abril, en el que se observa el comportamiento del indicador  semanal, mensual y comparativo mensual para lo corrido de la vigencia 2019. Se toman 3 meses del periodo reportado de acuerdo con la fecha de inicio de la acción (febrero). Por lo anterior, se encuentra con estado </t>
    </r>
    <r>
      <rPr>
        <b/>
        <sz val="9"/>
        <color theme="1"/>
        <rFont val="Tahoma"/>
        <family val="2"/>
      </rPr>
      <t>"En Proceso".</t>
    </r>
    <r>
      <rPr>
        <sz val="9"/>
        <color theme="1"/>
        <rFont val="Tahoma"/>
        <family val="2"/>
      </rPr>
      <t xml:space="preserve"> </t>
    </r>
  </si>
  <si>
    <t>1. Evidencias publicación documentos iniciales convocatorias 4, 5 , 6, 7 y 8  de 2019
2. evidencia convocatorias</t>
  </si>
  <si>
    <t>Henry Beltrán 
Jizeth González</t>
  </si>
  <si>
    <r>
      <rPr>
        <b/>
        <sz val="9"/>
        <rFont val="Tahoma"/>
        <family val="2"/>
      </rPr>
      <t xml:space="preserve">Reporte Comunicaciones: </t>
    </r>
    <r>
      <rPr>
        <sz val="9"/>
        <rFont val="Tahoma"/>
        <family val="2"/>
      </rPr>
      <t>En lo corrido del año se han publicado 8 convocatorias públicas y cada una a contado con un banner publicado en la página web de Canal Capital.</t>
    </r>
    <r>
      <rPr>
        <b/>
        <sz val="9"/>
        <rFont val="Tahoma"/>
        <family val="2"/>
      </rPr>
      <t xml:space="preserve">
Reporte Coord. Jurídica: </t>
    </r>
    <r>
      <rPr>
        <sz val="9"/>
        <rFont val="Tahoma"/>
        <family val="2"/>
      </rPr>
      <t>Dentro del período Mayo a Agosto 30/2019 se aperturaron las Convocatorias Públicas Nos. 4. 5, 6, 7 y 8. Una vez se iniciaba la convocatoria con la publicación de los primeros documentos tales como: estudios previos, proyecto de pliego de condiciones y anexos, se solicitaba al Webmaster la publicación de tal documentación en la página del Canal, quién además de cumplir con lo solicitado, también realizaba la publicación del banner.</t>
    </r>
    <r>
      <rPr>
        <b/>
        <sz val="9"/>
        <rFont val="Tahoma"/>
        <family val="2"/>
      </rPr>
      <t xml:space="preserve">
Análisis OCI: </t>
    </r>
    <r>
      <rPr>
        <sz val="9"/>
        <rFont val="Tahoma"/>
        <family val="2"/>
      </rPr>
      <t>Conforme a lo reportado por las áreas responsables, se evidencio la publicación de  un botón por cada convocatoria pública. En atención a que la acción tiene fecha de terminación 31/12/2019, la acción se califica</t>
    </r>
    <r>
      <rPr>
        <b/>
        <sz val="9"/>
        <rFont val="Tahoma"/>
        <family val="2"/>
      </rPr>
      <t xml:space="preserve"> "En Proceso" </t>
    </r>
    <r>
      <rPr>
        <sz val="9"/>
        <rFont val="Tahoma"/>
        <family val="2"/>
      </rPr>
      <t xml:space="preserve">y se recomienda al área dar continuidad a la ejecución de las actividades que permitan darle cumplimiento a lo formulado. </t>
    </r>
  </si>
  <si>
    <t>1. Informe monetización abril - agosto
2. Consolidado monetización email abril - agosto</t>
  </si>
  <si>
    <t>1. Planillas de asistencias a las capacitaciones y del boletín interno No. 26.</t>
  </si>
  <si>
    <t xml:space="preserve">Henry Beltrán </t>
  </si>
  <si>
    <r>
      <rPr>
        <b/>
        <sz val="9"/>
        <rFont val="Tahoma"/>
        <family val="2"/>
      </rPr>
      <t xml:space="preserve">Reporte Coord. Jurídica: </t>
    </r>
    <r>
      <rPr>
        <sz val="9"/>
        <rFont val="Tahoma"/>
        <family val="2"/>
      </rPr>
      <t xml:space="preserve">Con ocasión de la adopción del manual de contratación, supervisión e interventoría mediante la Resolución No. 031 del 26 de marzo de 2019, cuya vigencia inició a partir del 1° de junio de 2019, se realizaron los días 30 y 31 de mayo de 2019 cinco (05) sesiones de capacitación sobre el nuevo manual. En el Boletín interno No. 26 de Canal Capital se señala la actualización del formato Estudios Previos y Condiciones mínimas.
</t>
    </r>
    <r>
      <rPr>
        <b/>
        <sz val="9"/>
        <rFont val="Tahoma"/>
        <family val="2"/>
      </rPr>
      <t xml:space="preserve">
Análisis OCI:</t>
    </r>
    <r>
      <rPr>
        <sz val="9"/>
        <rFont val="Tahoma"/>
        <family val="2"/>
      </rPr>
      <t xml:space="preserve"> Posterior a la revisión del reporte extemporáneo presentado por la Coordinación Jurídica, se evidencia el cumplimiento de las actividades formuladas. Por lo anterior se califica la acción con un estado de </t>
    </r>
    <r>
      <rPr>
        <b/>
        <sz val="9"/>
        <rFont val="Tahoma"/>
        <family val="2"/>
      </rPr>
      <t>"Terminada".</t>
    </r>
  </si>
  <si>
    <t>Henry Beltrán</t>
  </si>
  <si>
    <t>1. Acta - Revisión Riesgos de corrupción Gestión Jurídica julio 2019</t>
  </si>
  <si>
    <r>
      <t xml:space="preserve">Reporte At. Ciudadano: </t>
    </r>
    <r>
      <rPr>
        <sz val="9"/>
        <rFont val="Tahoma"/>
        <family val="2"/>
      </rPr>
      <t>Se han realizado 8 informes mensuales de PQRS correspondientes a los meses enero, febrero, marzo, abril ,mayo, junio, julio y agosto subidos a la página de la Veeduría, publicados en la página web del canal, enviados  por correo electrónico al personal de planta y socializados por comunicaciones internas dentro de los primeros quince días de cada mes.
Se aclara que el mes de agosto el informe correspondiente al mes de julio se subió después de los tiempos por cambios e instrucciones de la Veeduría Distrital en cuanto a la forma de subir el reporte a la página de la Red Distrital de Quejas y Soluciones.</t>
    </r>
    <r>
      <rPr>
        <b/>
        <sz val="9"/>
        <rFont val="Tahoma"/>
        <family val="2"/>
      </rPr>
      <t xml:space="preserve">
Análisis OCI: </t>
    </r>
    <r>
      <rPr>
        <sz val="9"/>
        <rFont val="Tahoma"/>
        <family val="2"/>
      </rPr>
      <t xml:space="preserve">Se remiten soportes de los informes mensuales realizados, así como de la solicitud de publicación en el botón de transparencia, divulgación en Boletines internos y plataforma de la Veeduría Distrital para los meses enero, febrero, marzo (reportados en el seguimiento anterior), así mismo se remiten los informes de los meses de abril, mayo, junio y julio. 
A la fecha no se reportó la información del mes de agosto; teniendo en cuenta lo anterior, así como las fechas de ejecución establecidas se califica </t>
    </r>
    <r>
      <rPr>
        <b/>
        <sz val="9"/>
        <rFont val="Tahoma"/>
        <family val="2"/>
      </rPr>
      <t>"En Proceso"</t>
    </r>
    <r>
      <rPr>
        <sz val="9"/>
        <rFont val="Tahoma"/>
        <family val="2"/>
      </rPr>
      <t xml:space="preserve"> y se recomienda al área dar continuidad a la ejecución de la acción con el fin de dar cabal cumplimiento a lo formulado. </t>
    </r>
  </si>
  <si>
    <r>
      <t xml:space="preserve">Reporte At. Ciudadano </t>
    </r>
    <r>
      <rPr>
        <sz val="9"/>
        <rFont val="Tahoma"/>
        <family val="2"/>
      </rPr>
      <t xml:space="preserve">Se realizaron dos reuniones el día 22 de febrero y 11 de abril de 2019, en la primera se actualizó el OPA Copia de Material Audiovisual en cuanto a momento de pago, valor, pago en línea y las demás correcciones sugeridas por el sistema. En la segunda se verificó en el SUIT si se encontraba la aprobación del ajuste realizado al OPA (Solicitud copias de material) de febrero. A esa fecha no se había actualizado por parte del DAFP. Se procedió a revisar los servicios o posibles OPA'S inscritos por Canal Capital en la Guía de Trámites y Servicios para ser actualizados en el SUIT por lo que se envió un correo a Administrador Soporte RED CADE  solicitando la  eliminación de 2 servicios registrados en la GTS. Nos encontramos en espera de que el DAFP realice la actualización para continuar inscribiendo en el SUIT los  servicios o posibles OPA'S inscritos en la Guía de Trámites y Servicios.
</t>
    </r>
    <r>
      <rPr>
        <b/>
        <sz val="9"/>
        <rFont val="Tahoma"/>
        <family val="2"/>
      </rPr>
      <t xml:space="preserve">Análisis OCI: </t>
    </r>
    <r>
      <rPr>
        <sz val="9"/>
        <rFont val="Tahoma"/>
        <family val="2"/>
      </rPr>
      <t xml:space="preserve">Se verifican los soportes remitidos por el área evidenciando que posterior a la verificación adelantada en el mes de abril no se han realizado nuevas verificaciones al SUIT para verificar la actualización de la plataforma por parte del DAFP y dar continuidad a la inscripción de posibles trámites y/u OPA'S de Canal Capital.
Teniendo en cuenta lo anterior, se califica la acción con alerta </t>
    </r>
    <r>
      <rPr>
        <b/>
        <sz val="9"/>
        <rFont val="Tahoma"/>
        <family val="2"/>
      </rPr>
      <t xml:space="preserve">"Incumplida" </t>
    </r>
    <r>
      <rPr>
        <sz val="9"/>
        <rFont val="Tahoma"/>
        <family val="2"/>
      </rPr>
      <t xml:space="preserve">y se recomienda al área adelantar las actividades de seguimiento pertinentes con el fin de dar cumplimiento a lo formulado. </t>
    </r>
  </si>
  <si>
    <t>1. Correo con propuesta de documento "Política de Riesgos" y solicitud de observaciones, con respectiva respuesta (Planeación).</t>
  </si>
  <si>
    <t>Mónica Virgüéz</t>
  </si>
  <si>
    <t>1. Correo publicación y socialización PAAC versión 2 de junio.
2. Verificación realizada por la Oficina de Control Interno en la página web del Canal - Botón Transparencia\Numeral 6 Planeación\6,1 Políticas, lineamientos y manuales\Plan Anticorrupción y de Atención al Ciudadano Versión 2 del 30/05/2019 y Matriz Riesgos de corrupción, Versión 2 del 31/07/2019.</t>
  </si>
  <si>
    <r>
      <rPr>
        <b/>
        <sz val="9"/>
        <rFont val="Tahoma"/>
        <family val="2"/>
      </rPr>
      <t xml:space="preserve">Reporte Planeación: </t>
    </r>
    <r>
      <rPr>
        <sz val="9"/>
        <rFont val="Tahoma"/>
        <family val="2"/>
      </rPr>
      <t xml:space="preserve">Esta actividad fue desarrollada dentro de los tiempos establecidos en el marco del PAAC. 
</t>
    </r>
    <r>
      <rPr>
        <b/>
        <sz val="9"/>
        <rFont val="Tahoma"/>
        <family val="2"/>
      </rPr>
      <t>Análisis OCI:</t>
    </r>
    <r>
      <rPr>
        <sz val="9"/>
        <rFont val="Tahoma"/>
        <family val="2"/>
      </rPr>
      <t xml:space="preserve"> La actualización se realizó con fecha de julio 2019, de acuerdo con la verificación realizada por el área de Control Interno a la fecha de este seguimiento. Por lo anterior, se califica la acción como </t>
    </r>
    <r>
      <rPr>
        <b/>
        <sz val="9"/>
        <rFont val="Tahoma"/>
        <family val="2"/>
      </rPr>
      <t>"Terminada Extemporánea"</t>
    </r>
    <r>
      <rPr>
        <sz val="9"/>
        <rFont val="Tahoma"/>
        <family val="2"/>
      </rPr>
      <t>, ya que se terminó de actualizar por fuera del tiempo establecido (Plazo 31/01/2019).</t>
    </r>
  </si>
  <si>
    <r>
      <rPr>
        <b/>
        <sz val="9"/>
        <rFont val="Tahoma"/>
        <family val="2"/>
      </rPr>
      <t xml:space="preserve">Reporte Planeación: </t>
    </r>
    <r>
      <rPr>
        <sz val="9"/>
        <rFont val="Tahoma"/>
        <family val="2"/>
      </rPr>
      <t xml:space="preserve">El proyecto del Plan Anticorrupción y de Atención al Ciudadano fue elaborado y publicado en la página web del canal en su versión preliminar dentro de los tiempos establecidos, así como la Matriz de Riesgos de Corrupción. Para su revisión se realizó el banner correspondiente para informar y promover su revisión por parte de los contratistas, servidores públicos y la ciudadanía.     </t>
    </r>
    <r>
      <rPr>
        <b/>
        <sz val="9"/>
        <rFont val="Tahoma"/>
        <family val="2"/>
      </rPr>
      <t xml:space="preserve">
Análisis OCI: </t>
    </r>
    <r>
      <rPr>
        <sz val="9"/>
        <rFont val="Tahoma"/>
        <family val="2"/>
      </rPr>
      <t>De acuerdo con las evidencias soportadas por el área de Planeación, se observó la formulación y publicación del proyecto del  "Plan Anticorrupción y de Atención al Ciudadano". Por parte de la Oficina de Control Interno, se verificó la publicación de la "Matriz de riesgos de corrupción" en la página web del Canal, en el link de transparencia, numeral 6.1 Políticas, Lineamientos y Manuales.  La Matriz de Riesgos de Corrupción actualizada a 31/01/2019, incluyó 8 procesos (Planeación estratégica, Gestión de las comunicaciones, Comercialización, Gestión del Talento Humano, Gestión de Recursos y Administración de la Información, Gestión Jurídica y Contractual, Gestión Financiera y Facturación y Control, Seguimiento y Evaluación) de los 12 del Canal. No se incluyeron: 
- Servicio al ciudadano.
- Diseño de contenidos.
- Producción de Televisión.
- Emisión de Contenidos.
Por lo anterior, la acción se califica como</t>
    </r>
    <r>
      <rPr>
        <b/>
        <sz val="9"/>
        <rFont val="Tahoma"/>
        <family val="2"/>
      </rPr>
      <t xml:space="preserve"> "Terminada"</t>
    </r>
    <r>
      <rPr>
        <sz val="9"/>
        <rFont val="Tahoma"/>
        <family val="2"/>
      </rPr>
      <t>, ya que la meta correspondía en publicar los proyectos de PAC y Matriz de Riesgos de Corrupción</t>
    </r>
    <r>
      <rPr>
        <b/>
        <sz val="9"/>
        <rFont val="Tahoma"/>
        <family val="2"/>
      </rPr>
      <t>.</t>
    </r>
  </si>
  <si>
    <t>1. Actas de reunión revisión Matriz Riesgos Corrupción (12 procesos).
2. Verificación realizada por la Oficina de Control Interno en la página web del Canal - Botón Transparencia\Numeral 6 Planeación\6,1 Políticas, lineamientos y manuales\Matriz Riesgos de corrupción, Versión 2 del 31/07/2019.</t>
  </si>
  <si>
    <t>1. Correo publicación y socialización PAAC versión 2, de junio 4 de 2019.
2. Verificación realizada por la Oficina de Control Interno en la página web del Canal - Botón Transparencia\Numeral 6 Planeación\6,1 Políticas, lineamientos y manuales\Plan Anticorrupción y de Atención al Ciudadano Versión 2 del 30/05/2019 y Matriz Riesgos de corrupción, Versión 2 del 31/07/2019.</t>
  </si>
  <si>
    <t>1. Informe de Seguimiento al Plan de Acción Institucional - Canal Capital  (Agosto 2019).</t>
  </si>
  <si>
    <t xml:space="preserve">1. Documento de caracterización de usuarios de Canal Capital (avance borrador). </t>
  </si>
  <si>
    <t>Mónica Virgüéz
Jizeth González</t>
  </si>
  <si>
    <t>1. Acta de reunión revisión metas SEGPLAN equipo de planeación, del 15/07/2019.</t>
  </si>
  <si>
    <r>
      <rPr>
        <b/>
        <sz val="9"/>
        <rFont val="Tahoma"/>
        <family val="2"/>
      </rPr>
      <t>Reporte Planeación:</t>
    </r>
    <r>
      <rPr>
        <sz val="9"/>
        <rFont val="Tahoma"/>
        <family val="2"/>
      </rPr>
      <t xml:space="preserve"> Durante el primer cuatrimestre se adelantaron reuniones tanto con el equipo de planeación como con el gerente del proyecto 80 "modernización institucional" revisando los avances de cumplimiento de la meta y los avances en la ejecución presupuestal. 
</t>
    </r>
    <r>
      <rPr>
        <b/>
        <sz val="9"/>
        <rFont val="Tahoma"/>
        <family val="2"/>
      </rPr>
      <t>Análisis OCI:</t>
    </r>
    <r>
      <rPr>
        <sz val="9"/>
        <rFont val="Tahoma"/>
        <family val="2"/>
      </rPr>
      <t xml:space="preserve"> El análisis reportado por el área de Planeación, no coincide con el soporte remitido. Se evidencia acta de reunión para revisión cumplimiento metas y reporte a Segplan, para el II trimestre de 2019. Por lo anterior, se califica con estado </t>
    </r>
    <r>
      <rPr>
        <b/>
        <sz val="9"/>
        <rFont val="Tahoma"/>
        <family val="2"/>
      </rPr>
      <t>"En Proceso".</t>
    </r>
  </si>
  <si>
    <t xml:space="preserve">1. Acta de reunión revisión Riesgos de corrupción proceso de planeación estratégica. </t>
  </si>
  <si>
    <r>
      <rPr>
        <b/>
        <sz val="9"/>
        <rFont val="Tahoma"/>
        <family val="2"/>
      </rPr>
      <t>Reporte Planeación:</t>
    </r>
    <r>
      <rPr>
        <sz val="9"/>
        <rFont val="Tahoma"/>
        <family val="2"/>
      </rPr>
      <t xml:space="preserve"> El 24 de julio el equipo de planeación realizó la revisión de los riesgos de corrupción analizando el riesgo inherente y residual y las acciones de tratamiento. 
</t>
    </r>
    <r>
      <rPr>
        <b/>
        <sz val="9"/>
        <rFont val="Tahoma"/>
        <family val="2"/>
      </rPr>
      <t xml:space="preserve">Análisis OCI: </t>
    </r>
    <r>
      <rPr>
        <sz val="9"/>
        <rFont val="Tahoma"/>
        <family val="2"/>
      </rPr>
      <t xml:space="preserve">De acuerdo con el soporte remitido, se evidencia el cumplimiento de la meta, por lo cual se califica como </t>
    </r>
    <r>
      <rPr>
        <b/>
        <sz val="9"/>
        <rFont val="Tahoma"/>
        <family val="2"/>
      </rPr>
      <t>"Terminada".</t>
    </r>
  </si>
  <si>
    <t xml:space="preserve">1. Actas de reunión revisión riesgos del proceso de gestión de recursos y administración de la información (servicios administrativos, sistemas, gestión documental, recursos humanos). </t>
  </si>
  <si>
    <r>
      <rPr>
        <b/>
        <sz val="9"/>
        <rFont val="Tahoma"/>
        <family val="2"/>
      </rPr>
      <t>Reporte Planeación:</t>
    </r>
    <r>
      <rPr>
        <sz val="9"/>
        <rFont val="Tahoma"/>
        <family val="2"/>
      </rPr>
      <t xml:space="preserve"> Se realizaron las revisiones y actualizaciones del caso para los riesgos de corrupción identificados previamente, así mismo se realizó la identificación de dichos riesgos para las áreas faltantes.
</t>
    </r>
    <r>
      <rPr>
        <b/>
        <sz val="9"/>
        <rFont val="Tahoma"/>
        <family val="2"/>
      </rPr>
      <t xml:space="preserve">Análisis OCI: </t>
    </r>
    <r>
      <rPr>
        <sz val="9"/>
        <rFont val="Tahoma"/>
        <family val="2"/>
      </rPr>
      <t xml:space="preserve">De acuerdo con el soporte remitido, se evidencia el cumplimiento de la meta, por lo cual se califica como </t>
    </r>
    <r>
      <rPr>
        <b/>
        <sz val="9"/>
        <rFont val="Tahoma"/>
        <family val="2"/>
      </rPr>
      <t>"Terminada".</t>
    </r>
  </si>
  <si>
    <t>1. Procedimiento actualizado: AGFF-CO-PD-001  ESTADOS FINANCIEROS, versión 12 del 30/08/2019.</t>
  </si>
  <si>
    <t xml:space="preserve">1. Acta de reunión revisión riesgos del proceso de diseño y creación de contenidos. </t>
  </si>
  <si>
    <r>
      <rPr>
        <b/>
        <sz val="9"/>
        <rFont val="Tahoma"/>
        <family val="2"/>
      </rPr>
      <t>Reporte Planeación:</t>
    </r>
    <r>
      <rPr>
        <sz val="9"/>
        <rFont val="Tahoma"/>
        <family val="2"/>
      </rPr>
      <t xml:space="preserve"> El día 25 de julio de 2019 se realizó la reunión con la coordinadora del Proceso para hacer la identificación del Riesgo de Corrupción correspondiente. 
</t>
    </r>
    <r>
      <rPr>
        <b/>
        <sz val="9"/>
        <rFont val="Tahoma"/>
        <family val="2"/>
      </rPr>
      <t xml:space="preserve">Análisis OCI: </t>
    </r>
    <r>
      <rPr>
        <sz val="9"/>
        <rFont val="Tahoma"/>
        <family val="2"/>
      </rPr>
      <t>De acuerdo con el soporte remitido, se evidencia el cumplimiento de la meta, por lo cual se califica como</t>
    </r>
    <r>
      <rPr>
        <b/>
        <sz val="9"/>
        <rFont val="Tahoma"/>
        <family val="2"/>
      </rPr>
      <t xml:space="preserve"> "Terminada".</t>
    </r>
  </si>
  <si>
    <t>1. Acta de reunión revisión riesgos del proceso de emisión de contenidos.</t>
  </si>
  <si>
    <r>
      <rPr>
        <b/>
        <sz val="9"/>
        <rFont val="Tahoma"/>
        <family val="2"/>
      </rPr>
      <t xml:space="preserve">Reporte Planeación: </t>
    </r>
    <r>
      <rPr>
        <sz val="9"/>
        <rFont val="Tahoma"/>
        <family val="2"/>
      </rPr>
      <t xml:space="preserve">El día 24 de julio de 2019 se realizó la reunión con el equipo de trabajo de la coordinación técnica para hacer la identificación del Riesgo de Corrupción del proceso. 
</t>
    </r>
    <r>
      <rPr>
        <b/>
        <sz val="9"/>
        <rFont val="Tahoma"/>
        <family val="2"/>
      </rPr>
      <t>Análisis OCI:</t>
    </r>
    <r>
      <rPr>
        <sz val="9"/>
        <rFont val="Tahoma"/>
        <family val="2"/>
      </rPr>
      <t xml:space="preserve"> De acuerdo con el soporte remitido, se evidencia el cumplimiento de la meta, por lo cual se califica como </t>
    </r>
    <r>
      <rPr>
        <b/>
        <sz val="9"/>
        <rFont val="Tahoma"/>
        <family val="2"/>
      </rPr>
      <t>"Terminada".</t>
    </r>
  </si>
  <si>
    <r>
      <rPr>
        <b/>
        <sz val="9"/>
        <rFont val="Tahoma"/>
        <family val="2"/>
      </rPr>
      <t xml:space="preserve">Reporte Planeación: </t>
    </r>
    <r>
      <rPr>
        <sz val="9"/>
        <rFont val="Tahoma"/>
        <family val="2"/>
      </rPr>
      <t xml:space="preserve">Durante el segundo cuatrimestre se ha continuado con el trabajo para construir la caracterización de usuarios de Canal Capital, el documento a la fecha cuenta con avances importantes en materia de análisis de información cuantitativa y cualitativa para focalizar los grupos de valor del Canal. 
</t>
    </r>
    <r>
      <rPr>
        <b/>
        <sz val="9"/>
        <rFont val="Tahoma"/>
        <family val="2"/>
      </rPr>
      <t xml:space="preserve">Análisis OCI: </t>
    </r>
    <r>
      <rPr>
        <sz val="9"/>
        <rFont val="Tahoma"/>
        <family val="2"/>
      </rPr>
      <t xml:space="preserve">Se evidencia que continúan realizando actividades encaminadas a la elaboración del documento, pero no han finalizado la  caracterización de usuarios y partes interesadas, así como su posterior publicación y divulgación. Por lo anterior, se califica </t>
    </r>
    <r>
      <rPr>
        <b/>
        <sz val="9"/>
        <rFont val="Tahoma"/>
        <family val="2"/>
      </rPr>
      <t xml:space="preserve">"En Proceso". </t>
    </r>
    <r>
      <rPr>
        <sz val="9"/>
        <rFont val="Tahoma"/>
        <family val="2"/>
      </rPr>
      <t xml:space="preserve">
Para la realización del documento, es importante  revisar la Guía de caracterización de ciudadanos, usuarios e interesados del DNP y los aspectos de la Política de Planeación Institucional, del Manual operativo del MIPG.</t>
    </r>
  </si>
  <si>
    <r>
      <t xml:space="preserve">Reporte Comunicaciones: </t>
    </r>
    <r>
      <rPr>
        <sz val="9"/>
        <rFont val="Tahoma"/>
        <family val="2"/>
      </rPr>
      <t xml:space="preserve">En el periodo de reporte no se ha adelantado esta actividad. 
</t>
    </r>
    <r>
      <rPr>
        <b/>
        <sz val="9"/>
        <rFont val="Tahoma"/>
        <family val="2"/>
      </rPr>
      <t xml:space="preserve">Reporte Planeación: </t>
    </r>
    <r>
      <rPr>
        <sz val="9"/>
        <rFont val="Tahoma"/>
        <family val="2"/>
      </rPr>
      <t xml:space="preserve">En el mes agosto se realizó la revisión de la información de la página web como insumo para el diligenciamiento del índice de transparencia y acceso a la información - ITA de la Procuraduría General de la Nación, con el apoyo de la Oficina de Control Interno y el Web master. 
</t>
    </r>
    <r>
      <rPr>
        <b/>
        <sz val="9"/>
        <rFont val="Tahoma"/>
        <family val="2"/>
      </rPr>
      <t xml:space="preserve">Análisis OCI: </t>
    </r>
    <r>
      <rPr>
        <sz val="9"/>
        <rFont val="Tahoma"/>
        <family val="2"/>
      </rPr>
      <t xml:space="preserve">De acuerdo con el reporte del área de Planeación, se realizó la primera revisión a los contenidos de la página web relacionados con los documentos del botón de transparencia y derecho de acceso a la información pública de la vigencia en el marco del  Índice de Transparencia y Acceso a la Información - ITA de la Procuraduría General de la Nación, por lo que la acción se califica  </t>
    </r>
    <r>
      <rPr>
        <b/>
        <sz val="9"/>
        <rFont val="Tahoma"/>
        <family val="2"/>
      </rPr>
      <t>"En Proceso"</t>
    </r>
    <r>
      <rPr>
        <sz val="9"/>
        <rFont val="Tahoma"/>
        <family val="2"/>
      </rPr>
      <t>,</t>
    </r>
    <r>
      <rPr>
        <b/>
        <sz val="9"/>
        <rFont val="Tahoma"/>
        <family val="2"/>
      </rPr>
      <t xml:space="preserve"> </t>
    </r>
    <r>
      <rPr>
        <sz val="9"/>
        <rFont val="Tahoma"/>
        <family val="2"/>
      </rPr>
      <t>y se recomienda al área adelantar las actividades pendientes con el fin de darle cabal cumplimiento a lo formulado en los tiempos de ejecución determinados.</t>
    </r>
  </si>
  <si>
    <r>
      <rPr>
        <b/>
        <sz val="9"/>
        <rFont val="Tahoma"/>
        <family val="2"/>
      </rPr>
      <t>Reporte Sub. Financiera:</t>
    </r>
    <r>
      <rPr>
        <sz val="9"/>
        <rFont val="Tahoma"/>
        <family val="2"/>
      </rPr>
      <t xml:space="preserve"> De acuerdo a la necesidad de realizar la actualización de los procedimientos del área Financiera, nos permitimos informar que se realizó la actualización del Procedimiento de los Estados Financieros.
</t>
    </r>
    <r>
      <rPr>
        <b/>
        <sz val="9"/>
        <rFont val="Tahoma"/>
        <family val="2"/>
      </rPr>
      <t xml:space="preserve">
Análisis OCI: </t>
    </r>
    <r>
      <rPr>
        <sz val="9"/>
        <rFont val="Tahoma"/>
        <family val="2"/>
      </rPr>
      <t>Se verificó la actualización del procedimiento referido de acuerdo con los soportes remitidos y  la nueva intranet. Es importante que se identifique por parte de la Subdirección, qué procedimientos van a ser objeto de revisión y/o actualización, para establecer su posterior cumplimiento. Por tal razón, se califica</t>
    </r>
    <r>
      <rPr>
        <b/>
        <sz val="9"/>
        <rFont val="Tahoma"/>
        <family val="2"/>
      </rPr>
      <t xml:space="preserve"> "En Proceso"</t>
    </r>
    <r>
      <rPr>
        <sz val="9"/>
        <rFont val="Tahoma"/>
        <family val="2"/>
      </rPr>
      <t>.</t>
    </r>
  </si>
  <si>
    <r>
      <rPr>
        <b/>
        <sz val="9"/>
        <rFont val="Tahoma"/>
        <family val="2"/>
      </rPr>
      <t xml:space="preserve">Reporte Sub. Financiera: </t>
    </r>
    <r>
      <rPr>
        <sz val="9"/>
        <rFont val="Tahoma"/>
        <family val="2"/>
      </rPr>
      <t xml:space="preserve">De acuerdo a la necesidad de realizar la actualización de los procedimientos del área Financiera, nos permitimos informar que se realizó la actualización del Procedimiento de los Estados Financieros.
</t>
    </r>
    <r>
      <rPr>
        <b/>
        <sz val="9"/>
        <rFont val="Tahoma"/>
        <family val="2"/>
      </rPr>
      <t xml:space="preserve">Análisis OCI: </t>
    </r>
    <r>
      <rPr>
        <sz val="9"/>
        <rFont val="Tahoma"/>
        <family val="2"/>
      </rPr>
      <t xml:space="preserve">Se verificó la actualización del procedimiento referido de acuerdo con los soportes remitidos y  la nueva intranet. Es importante que se identifique por parte de la Subdirección, qué procedimientos van a ser objeto de revisión y/o actualización, para establecer su posterior cumplimiento. Por tal razón, se califica </t>
    </r>
    <r>
      <rPr>
        <b/>
        <sz val="9"/>
        <rFont val="Tahoma"/>
        <family val="2"/>
      </rPr>
      <t>"En Proceso"</t>
    </r>
    <r>
      <rPr>
        <sz val="9"/>
        <rFont val="Tahoma"/>
        <family val="2"/>
      </rPr>
      <t>.</t>
    </r>
  </si>
  <si>
    <t>1. Listado asistencia del 15/07/2019 a capacitación en formación en atención al ciudadano.</t>
  </si>
  <si>
    <t>1. Socialización valores.</t>
  </si>
  <si>
    <t>1. Socialización valores.
2. Soporte divulgación manual de convivencia 09/04/2019.</t>
  </si>
  <si>
    <t>1. salidas de almacén, utilizando los puntos de control establecidos en el procedimiento:
2. punto de control 2: enviar solicitud de pedido de papelería aseo y cafetería en formato establecido. 
3. punto de control 3: evaluar la solicitud de pedido. 
4. punto de control 6: elaborar comprobante de salida.
5. punto de control 7: entregar al funcionario los bienes y Servicios.  
6. punto de control 8: elaborar y enviar a contabilidad los reportes.  (ver anexo 1)</t>
  </si>
  <si>
    <t>1.soportes los siguientes puntos de control:
2. punto de control 3: memorando de citación al comité de inventarios donde se reflejan la diferentes áreas involucradas, cronograma y actividades. (ver anexo 1)
3. punto de control 6: se relaciona un formato de reporte de novedades. (ver anexo 2)
4. punto de control 7: se anexan memorandos dirigidos a la Secretaria General y a contabilidad cuando se presenta algún tipo de siniestro.(ver anexo 3)
5. punto de control 9: se anexa informe toma física de inventarios.(ver anexo 4)</t>
  </si>
  <si>
    <t>1. Cto 462-2019- AMCOVIT LTDA
2. Estudio  de seguridad AMCOVIT</t>
  </si>
  <si>
    <t>1. AGRI-GD-FT-004 FORMATO DE SOLICITUD Y PRESTAMO DE DOCUMENTOS.
2. Base de prestamos vigencia 2019.
3. Correo de Bogotá es TIC - Solicitud expedientes</t>
  </si>
  <si>
    <t>No se remiten soportes para el seguimiento del segundo cuatrimestre de la vigencia. 
Verificación realizada por la Oficina de Control Interno en la página web del Canal - Botón Transparencia\Numeral 6 Planeación\6,1 Políticas, lineamientos y manuales\Matriz Riesgos de corrupción, Versión 2 del 31/07/2019.</t>
  </si>
  <si>
    <t>1. Informe Seguimiento PAAC 30_abril_2019
2. Matriz_I_Seguimiento_PAAC_2019
3. Correo de Bogotá es TIC - Solicitud publicación página web - PAAC I Seguimiento 2019</t>
  </si>
  <si>
    <t>1. CCSE-PO-004 CÓDIGO DE ÉTICA PARA AUDITORES INTERNOS
2. CCSE-PO-003 ESTATUTO DE AUDITORÍA INTERNA CANAL CAPITAL
3. Correo de Bogotá es TIC - [Comunicaciones Internas Canal Capital] Boletín Canal Capital # 30</t>
  </si>
  <si>
    <r>
      <rPr>
        <b/>
        <sz val="9"/>
        <rFont val="Tahoma"/>
        <family val="2"/>
      </rPr>
      <t>Reporte Planeación:</t>
    </r>
    <r>
      <rPr>
        <sz val="9"/>
        <rFont val="Tahoma"/>
        <family val="2"/>
      </rPr>
      <t xml:space="preserve"> El primer ejercicio fue realizado en el mes de abril, los resultados de dicho ejercicio fueron consolidados y presentados a las partes interesadas con el fin de fortalecer el proceso de respuesta brindado por la entidad. 
</t>
    </r>
    <r>
      <rPr>
        <b/>
        <sz val="9"/>
        <rFont val="Tahoma"/>
        <family val="2"/>
      </rPr>
      <t>Reporte Oficina Control Interno</t>
    </r>
    <r>
      <rPr>
        <sz val="9"/>
        <rFont val="Tahoma"/>
        <family val="2"/>
      </rPr>
      <t xml:space="preserve">: Se realizó acompañamiento al ejercicio realizado por el área de Planeación. Se reporta correo dirigido al área de Planeación, remitiendo comentarios de la Oficina de Control Interno, al informe de cliente incógnito, de fecha 02/08/2019. 
</t>
    </r>
    <r>
      <rPr>
        <b/>
        <sz val="9"/>
        <rFont val="Tahoma"/>
        <family val="2"/>
      </rPr>
      <t xml:space="preserve">
Análisis OCI: </t>
    </r>
    <r>
      <rPr>
        <sz val="9"/>
        <rFont val="Tahoma"/>
        <family val="2"/>
      </rPr>
      <t xml:space="preserve">Se observa en los soportes el documento de un ejercicio realizado, como se estableció en la acción. Por lo anterior, se califica con estado </t>
    </r>
    <r>
      <rPr>
        <b/>
        <sz val="9"/>
        <rFont val="Tahoma"/>
        <family val="2"/>
      </rPr>
      <t>"En Proceso"</t>
    </r>
    <r>
      <rPr>
        <sz val="9"/>
        <rFont val="Tahoma"/>
        <family val="2"/>
      </rPr>
      <t xml:space="preserve">, ya que la meta contempla dos ejercicios documentados. </t>
    </r>
  </si>
  <si>
    <r>
      <t xml:space="preserve">Reporte Oficina Control Interno: </t>
    </r>
    <r>
      <rPr>
        <sz val="9"/>
        <rFont val="Tahoma"/>
        <family val="2"/>
      </rPr>
      <t>Se reporta el primer seguimiento al Mapa de Riesgos de Corrupción realizado con corte al 30 de abril de 2019, de acuerdo con la programación cuatrimestral.</t>
    </r>
    <r>
      <rPr>
        <b/>
        <sz val="9"/>
        <rFont val="Tahoma"/>
        <family val="2"/>
      </rPr>
      <t xml:space="preserve">
Análisis OCI: </t>
    </r>
    <r>
      <rPr>
        <sz val="9"/>
        <rFont val="Tahoma"/>
        <family val="2"/>
      </rPr>
      <t xml:space="preserve">Se evidencia cumplimiento de la acción planteada,  con el primer seguimiento al Mapa de Riesgos de Corrupción del I cuatrimestre de 2019. Así mismo, se verifica que se encuentra debidamente publicado en el botón de transparencia de la página web del Canal, en el numeral 7.1.; frente a los seguimientos faltantes, el segundo se encuentra programado para el mes de septiembre y el tercero para enero de 2020,  por lo cual se califica la acción </t>
    </r>
    <r>
      <rPr>
        <b/>
        <sz val="9"/>
        <rFont val="Tahoma"/>
        <family val="2"/>
      </rPr>
      <t>"En Proceso"</t>
    </r>
    <r>
      <rPr>
        <sz val="9"/>
        <rFont val="Tahoma"/>
        <family val="2"/>
      </rPr>
      <t xml:space="preserve">. </t>
    </r>
  </si>
  <si>
    <t>1. Documento Ejercicio cliente incógnito primer semestre 2019.
2. Correo de Bogotá es TIC- Documentos cliente incógnito.</t>
  </si>
  <si>
    <r>
      <t>Reporte Oficina Control Interno:</t>
    </r>
    <r>
      <rPr>
        <sz val="9"/>
        <color theme="1"/>
        <rFont val="Tahoma"/>
        <family val="2"/>
      </rPr>
      <t xml:space="preserve"> Se reportan los documentos Código de Ética para auditores internos y Estatuto de Auditoría Interna Canal Capital, en su versión No. 2, del 26/06/2019.
</t>
    </r>
    <r>
      <rPr>
        <b/>
        <sz val="9"/>
        <color theme="1"/>
        <rFont val="Tahoma"/>
        <family val="2"/>
      </rPr>
      <t xml:space="preserve">
Análisis OCI: </t>
    </r>
    <r>
      <rPr>
        <sz val="9"/>
        <color theme="1"/>
        <rFont val="Tahoma"/>
        <family val="2"/>
      </rPr>
      <t xml:space="preserve">Se evidencian dos de los tres documentos planteados en la acción, por lo que se califica con estado </t>
    </r>
    <r>
      <rPr>
        <b/>
        <sz val="9"/>
        <color theme="1"/>
        <rFont val="Tahoma"/>
        <family val="2"/>
      </rPr>
      <t>"En Proceso"</t>
    </r>
    <r>
      <rPr>
        <sz val="9"/>
        <color theme="1"/>
        <rFont val="Tahoma"/>
        <family val="2"/>
      </rPr>
      <t>.</t>
    </r>
  </si>
  <si>
    <r>
      <rPr>
        <b/>
        <sz val="9"/>
        <rFont val="Tahoma"/>
        <family val="2"/>
      </rPr>
      <t>Reporte Talento Humano:</t>
    </r>
    <r>
      <rPr>
        <sz val="9"/>
        <rFont val="Tahoma"/>
        <family val="2"/>
      </rPr>
      <t xml:space="preserve"> Se realizó la capacitación el 10 de junio de 2019
</t>
    </r>
    <r>
      <rPr>
        <b/>
        <sz val="9"/>
        <rFont val="Tahoma"/>
        <family val="2"/>
      </rPr>
      <t xml:space="preserve">
Análisis OCI:</t>
    </r>
    <r>
      <rPr>
        <sz val="9"/>
        <rFont val="Tahoma"/>
        <family val="2"/>
      </rPr>
      <t xml:space="preserve"> Se evidenció invitación para los funcionarios del Canal el día 10 de junio de 2019 en la sala de capacitaciones No. 1, para la capacitación sobre Ley de transparencia y acceso a la información pública. De igual manera se evidenció listado de las personas que asistieron a dicha capacitación realizada el 10/06/2019 en el Canal por un funcionario de la Veeduría Distrital, quedando la acción </t>
    </r>
    <r>
      <rPr>
        <b/>
        <sz val="9"/>
        <rFont val="Tahoma"/>
        <family val="2"/>
      </rPr>
      <t>"Terminada".</t>
    </r>
  </si>
  <si>
    <r>
      <t xml:space="preserve">Reporte At. Ciudadano: </t>
    </r>
    <r>
      <rPr>
        <sz val="9"/>
        <rFont val="Tahoma"/>
        <family val="2"/>
      </rPr>
      <t>Se publicó el 28 de junio en el botón de transparencia en el punto 2.9 Información adicional el documento de Buenas Prácticas en la gestión del servicio al ciudadano, de igual manera se envío para publicación por el boletín el cual fue socializado el 05 de julio.</t>
    </r>
    <r>
      <rPr>
        <b/>
        <sz val="9"/>
        <rFont val="Tahoma"/>
        <family val="2"/>
      </rPr>
      <t xml:space="preserve">
Análisis OCI: </t>
    </r>
    <r>
      <rPr>
        <sz val="9"/>
        <rFont val="Tahoma"/>
        <family val="2"/>
      </rPr>
      <t xml:space="preserve">Se evidencia el documento de buenas prácticas en materia de atención al ciudadano, así como la solicitud de publicación en el botón de transparencia y divulgación vía Boletín interno, el cual se divulgó el 5 de julio de 2019 mediante Boletín No.32. Teniendo en cuenta lo anterior, se califica </t>
    </r>
    <r>
      <rPr>
        <b/>
        <sz val="9"/>
        <rFont val="Tahoma"/>
        <family val="2"/>
      </rPr>
      <t xml:space="preserve">"Terminada Extemporánea" </t>
    </r>
    <r>
      <rPr>
        <sz val="9"/>
        <rFont val="Tahoma"/>
        <family val="2"/>
      </rPr>
      <t xml:space="preserve">teniendo en cuenta que la acción vencía el 28 de junio de 2019. </t>
    </r>
  </si>
  <si>
    <r>
      <rPr>
        <b/>
        <sz val="9"/>
        <rFont val="Tahoma"/>
        <family val="2"/>
      </rPr>
      <t>Reporte Talento Humano:</t>
    </r>
    <r>
      <rPr>
        <sz val="9"/>
        <rFont val="Tahoma"/>
        <family val="2"/>
      </rPr>
      <t xml:space="preserve"> Se realizó el 15 de julio de 2019 una actividad de servicio al ciudadano.  
</t>
    </r>
    <r>
      <rPr>
        <b/>
        <sz val="9"/>
        <rFont val="Tahoma"/>
        <family val="2"/>
      </rPr>
      <t xml:space="preserve">
Análisis OCI: </t>
    </r>
    <r>
      <rPr>
        <sz val="9"/>
        <rFont val="Tahoma"/>
        <family val="2"/>
      </rPr>
      <t xml:space="preserve">  Se evidencia listado de asistencia de fecha 15/07/2019 a la capacitación en formación en atención al ciudadano realizada por la ARL LIBERTY en la sala de capacitaciones del Canal. Dado que son 2 acciones a realizar y hasta la fecha del seguimiento se evidencia solo 1 la acción se califica </t>
    </r>
    <r>
      <rPr>
        <b/>
        <sz val="9"/>
        <rFont val="Tahoma"/>
        <family val="2"/>
      </rPr>
      <t>"En Proceso".</t>
    </r>
  </si>
  <si>
    <r>
      <t xml:space="preserve">Reporte At. Ciudadano: </t>
    </r>
    <r>
      <rPr>
        <sz val="9"/>
        <rFont val="Tahoma"/>
        <family val="2"/>
      </rPr>
      <t xml:space="preserve">Respecto a esta acción no se ha tenido ningún avance, teniendo en cuenta que no se han presentado inconvenientes frente a los tiempos de las solicitudes de copia de material audiovisual.
</t>
    </r>
    <r>
      <rPr>
        <b/>
        <sz val="9"/>
        <rFont val="Tahoma"/>
        <family val="2"/>
      </rPr>
      <t xml:space="preserve">Análisis OCI: </t>
    </r>
    <r>
      <rPr>
        <sz val="9"/>
        <rFont val="Tahoma"/>
        <family val="2"/>
      </rPr>
      <t>No se remiten soportes por parte del área de ejecución de la actividad, toda vez que según reporte de la Oficina de Atención al Ciudadano "...</t>
    </r>
    <r>
      <rPr>
        <i/>
        <sz val="9"/>
        <rFont val="Tahoma"/>
        <family val="2"/>
      </rPr>
      <t>no se han presentado inconsistencias en el proceso de solicitudes de copia de material audiovisua</t>
    </r>
    <r>
      <rPr>
        <sz val="9"/>
        <rFont val="Tahoma"/>
        <family val="2"/>
      </rPr>
      <t xml:space="preserve">l." Teniendo en cuenta lo anterior, se califica con alerta </t>
    </r>
    <r>
      <rPr>
        <b/>
        <sz val="9"/>
        <rFont val="Tahoma"/>
        <family val="2"/>
      </rPr>
      <t>"Sin Iniciar"</t>
    </r>
    <r>
      <rPr>
        <sz val="9"/>
        <rFont val="Tahoma"/>
        <family val="2"/>
      </rPr>
      <t>.</t>
    </r>
  </si>
  <si>
    <r>
      <rPr>
        <b/>
        <sz val="9"/>
        <rFont val="Tahoma"/>
        <family val="2"/>
      </rPr>
      <t xml:space="preserve">Reporte Planeación: </t>
    </r>
    <r>
      <rPr>
        <sz val="9"/>
        <rFont val="Tahoma"/>
        <family val="2"/>
      </rPr>
      <t xml:space="preserve">En el mes de julio se realizaron las mesas de trabajo para la actualización de la totalidad de los riesgos de corrupción de la vigencia 2019 para la entidad, así como la identificación de los mismos en los procesos donde inicialmente no se había realizado dicha identificación. En este sentido, la acción se ejecutó en el 100%.
</t>
    </r>
    <r>
      <rPr>
        <b/>
        <sz val="9"/>
        <rFont val="Tahoma"/>
        <family val="2"/>
      </rPr>
      <t xml:space="preserve">Análisis OCI: </t>
    </r>
    <r>
      <rPr>
        <sz val="9"/>
        <rFont val="Tahoma"/>
        <family val="2"/>
      </rPr>
      <t>La actualización se realizó con fecha de julio 2019, de acuerdo con la verificación realizada por el área de Control Interno a la fecha de este seguimiento. Por lo anterior, se califica la acción como</t>
    </r>
    <r>
      <rPr>
        <b/>
        <sz val="9"/>
        <rFont val="Tahoma"/>
        <family val="2"/>
      </rPr>
      <t xml:space="preserve"> "Terminada"</t>
    </r>
    <r>
      <rPr>
        <sz val="9"/>
        <rFont val="Tahoma"/>
        <family val="2"/>
      </rPr>
      <t xml:space="preserve">, toda vez que la actualización se realizó dentro de los tiempos establecidos. </t>
    </r>
  </si>
  <si>
    <r>
      <t xml:space="preserve">Reporte Planeación: </t>
    </r>
    <r>
      <rPr>
        <sz val="9"/>
        <rFont val="Tahoma"/>
        <family val="2"/>
      </rPr>
      <t xml:space="preserve">Teniendo en cuenta la actualización (actualmente en proceso) de la política de administración del riesgo del Canal, se espera tener dicho producto actualizado para hacer la respectiva divulgación a través de los diferentes canales de comunicación interna. </t>
    </r>
    <r>
      <rPr>
        <b/>
        <sz val="9"/>
        <rFont val="Tahoma"/>
        <family val="2"/>
      </rPr>
      <t xml:space="preserve">
Análisis OCI: </t>
    </r>
    <r>
      <rPr>
        <sz val="9"/>
        <rFont val="Tahoma"/>
        <family val="2"/>
      </rPr>
      <t>De acuerdo con el reporte del área responsable, no se presentó avance para este periodo. Por lo que la acción se califica con alerta</t>
    </r>
    <r>
      <rPr>
        <b/>
        <sz val="9"/>
        <rFont val="Tahoma"/>
        <family val="2"/>
      </rPr>
      <t xml:space="preserve"> "Sin Iniciar".
</t>
    </r>
    <r>
      <rPr>
        <sz val="9"/>
        <rFont val="Tahoma"/>
        <family val="2"/>
      </rPr>
      <t>Se recomienda al área, tener en cuenta que sólo resta un trimestre para finalizar el plazo de ejecución de la acción.</t>
    </r>
  </si>
  <si>
    <t>No se remiten soportes para el seguimiento del segundo cuatrimestre de la vigencia. 
Verificación realizada por la Oficina de Control Interno en la intranet: SGI\Documentos\Administración del Riesgo\Matriz de riesgos</t>
  </si>
  <si>
    <t>1. Invitación Capacitación Ley de transparencia.
2. Listado de asistencia capacitación el 10/06/2019.
3. Soportes certificados entregados.</t>
  </si>
  <si>
    <t>1. Soporte asistencia curso virtual lenguaje claro.
2. Listado asistencia del 15/07/2019 a capacitación en formación en atención al ciudadano.</t>
  </si>
  <si>
    <t xml:space="preserve">1. Reporte de cumplimiento de publicación de información en página web - índice de transparencia y acceso a la información - ITA. </t>
  </si>
  <si>
    <t>1. Correo 04/07/2019 donde se solicita publicación de la información en el botón de transparencia.
2. Boletín No.33 del 10/07/2019 donde se socializa la publicación.
3. Archivo Excel de registro de activos de información 2019.
4. archivo Word análisis registro de activos de información 2019.</t>
  </si>
  <si>
    <r>
      <rPr>
        <b/>
        <sz val="9"/>
        <rFont val="Tahoma"/>
        <family val="2"/>
      </rPr>
      <t xml:space="preserve">Reporte GD: </t>
    </r>
    <r>
      <rPr>
        <sz val="9"/>
        <rFont val="Tahoma"/>
        <family val="2"/>
      </rPr>
      <t xml:space="preserve">Se realizó la actualización de los activos de información y esté fue publicado en el botón de transparencia y en datos abiertos.  Se realizó publicación en la página web y en el portal http://datosabiertos.bogota.gov.co/organization/canal-capital, sin embargo, queda pendiente realizar la publicación en el portal www.datos.gov.co
</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
Análisis OCI: </t>
    </r>
    <r>
      <rPr>
        <sz val="9"/>
        <rFont val="Tahoma"/>
        <family val="2"/>
      </rPr>
      <t xml:space="preserve">Se evidenció correo del 04/07/2019 en el cual la persona de Gestión Documental solicita al web master "colaboración para que se realice la publicación en la pagina web en el botón de transparencia y en Datos abiertos, en el ítem 10 Instrumentos de gestión de información pública 10.1 Registro de activos de información, el cual se actualizo en junio de 2019", y ese mismo es día publicado conforme correo del Web master. No se adjunta información del documento con el se actualizó la información en junio como menciona el correo. De igual manera, se adjunta boletín No.33 del 10/07/2019 en el cual se informa que se publicó en el botón de transparencia y en Datos abiertos, el Registro de activos de información, esquema de publicación y el índice de información clasificada y reservada. 
De acuerdo a lo evidenciado, la acción se califica con estado </t>
    </r>
    <r>
      <rPr>
        <b/>
        <sz val="9"/>
        <rFont val="Tahoma"/>
        <family val="2"/>
      </rPr>
      <t xml:space="preserve">"Terminada". </t>
    </r>
  </si>
  <si>
    <t>1. Correo 02/07/2019 donde se solicita publicación de la información en el botón de transparencia.
2. Boletín No.33 del 10/07/2019 donde se socializa la publicación.
3. Archivo Excel de  información clasificada y reservada.
4. archivo Word análisis información clasificada y reservada.</t>
  </si>
  <si>
    <r>
      <rPr>
        <b/>
        <sz val="9"/>
        <rFont val="Tahoma"/>
        <family val="2"/>
      </rPr>
      <t>Reporte GD:</t>
    </r>
    <r>
      <rPr>
        <sz val="9"/>
        <rFont val="Tahoma"/>
        <family val="2"/>
      </rPr>
      <t xml:space="preserve"> Se realizó la actualización, publicación en la página web y en el portal http://datosabiertos.bogota.gov.co/organization/canal-capital, sin embargo, queda pendiente realizar la publicación en el portal www.datos.gov.co
</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Se evidenció correo del 02/07/2019 en el cual la persona de sistemas solicita al web master "colaboración para que se realice la publicación en la pagina web en el botón de transparencia y en Datos abiertos del documento "Índice de información clasificada y reservada" revisado y publicado en la página web de la entidad y en el portal de datos abiertos Bogotá en formato Excel.  y ese mismo es día publicado conforme correo del Web master.
De igual manera, se adjunta boletín No.33 del 10/07/2019 en el cual se informa que se publicó en el botón de transparencia y en Datos abiertos, el Registro de activos de información, esquema de publicación y el índice de información clasificada y reservada. 
De acuerdo a lo evidenciado, la acción se califica con estado</t>
    </r>
    <r>
      <rPr>
        <b/>
        <sz val="9"/>
        <rFont val="Tahoma"/>
        <family val="2"/>
      </rPr>
      <t xml:space="preserve"> "Terminada". </t>
    </r>
  </si>
  <si>
    <t xml:space="preserve">
1. Acta de reunión - Ajuste esquema de publicación 13-05-2019-Acta 007
2.Correo del 30/05/2019 envío borrador esquema d publicación.
3. Correo del 02/07/2019 se realizó la publicación del Esquema de Publicación
4. Boletín No.33 del 10/07/2019 donde se socializa la publicación.
5. Análisis Esquema de Publicación.</t>
  </si>
  <si>
    <r>
      <rPr>
        <b/>
        <sz val="9"/>
        <rFont val="Tahoma"/>
        <family val="2"/>
      </rPr>
      <t>Reporte GD:</t>
    </r>
    <r>
      <rPr>
        <sz val="9"/>
        <rFont val="Tahoma"/>
        <family val="2"/>
      </rPr>
      <t xml:space="preserve">  En el mes de mayo de 2019 se realizó mesa de trabajo con Atención al Ciudadano y Planeación para realizar los cambios pertinentes al esquema de publicación, el cual se ajustó y se realizó su publicación. Se realizó publicación en la página web y en el portal http://datosabiertos.bogota.gov.co/organization/canal-capital, sin embargo, queda pendiente realizar la publicación en el portal www.datos.gov.co
</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
Análisis OCI:</t>
    </r>
    <r>
      <rPr>
        <sz val="9"/>
        <rFont val="Tahoma"/>
        <family val="2"/>
      </rPr>
      <t xml:space="preserve"> Se evidenció acta del 13/05/2019 en la cual se revisa y ajusta el esquema de publicación, mediante correo del 30/05/2019 la auxiliar de atención al ciudadano envía borrador del esquema de publicación con la información del área de Atención al Ciudadano al áreas de planeación y gestión documental para revisión y aprobación; quienes aprueban mediante correo, de igual manera se verificó que mediante correo del 02/07/2019 la persona de sistemas solicita al web master "colaboración para que se realice la publicación en la pagina web en el botón de transparencia y en Datos abiertos del documento "Índice de información clasificada y reservada" revisado y publicado en la página web de la entidad y en el portal de datos abiertos Bogotá en formato Excel.  y ese mismo es día publicado conforme correo del Web master.
Por último, se adjunta boletín No.33 del 10/07/2019 en el cual se informa que se publicó en el botón de transparencia y en Datos abiertos, el Registro de activos de información, esquema de publicación y el índice de información clasificada y reservada. 
De acuerdo a lo evidenciado, la acción se califica con estado </t>
    </r>
    <r>
      <rPr>
        <b/>
        <sz val="9"/>
        <rFont val="Tahoma"/>
        <family val="2"/>
      </rPr>
      <t xml:space="preserve">"Terminada". </t>
    </r>
  </si>
  <si>
    <t>1. Listado asistencia del 12/07/2019 a capacitación política pública distrital de discapacidad.</t>
  </si>
  <si>
    <r>
      <rPr>
        <b/>
        <sz val="9"/>
        <rFont val="Tahoma"/>
        <family val="2"/>
      </rPr>
      <t xml:space="preserve">Reporte Talento Humano: </t>
    </r>
    <r>
      <rPr>
        <sz val="9"/>
        <rFont val="Tahoma"/>
        <family val="2"/>
      </rPr>
      <t xml:space="preserve">Capacitación realizada el viernes 12 de julio de 2019.  
</t>
    </r>
    <r>
      <rPr>
        <b/>
        <sz val="9"/>
        <rFont val="Tahoma"/>
        <family val="2"/>
      </rPr>
      <t xml:space="preserve">Análisis OCI: </t>
    </r>
    <r>
      <rPr>
        <sz val="9"/>
        <rFont val="Tahoma"/>
        <family val="2"/>
      </rPr>
      <t xml:space="preserve">  Se evidencia listado de asistencia de fecha 12/07/2019 a la capacitación política pública distrital de discapacidad, realizada por la Secretaría Técnica Distrital de Discapacidad de la Secretaría de Educación. Sin embargo no se adjunta evidencia de la comunicación a las personas del Canal sobre la Realización de esta actividad,  Dado que solo asisten 4 personas. por lo cual la acción queda</t>
    </r>
    <r>
      <rPr>
        <b/>
        <sz val="9"/>
        <rFont val="Tahoma"/>
        <family val="2"/>
      </rPr>
      <t xml:space="preserve"> "En Proceso".</t>
    </r>
  </si>
  <si>
    <t>1. correo del   30/07/2019 de  talento Humano para Planeación y res puesta del 09/08/2019 de planeación indicando que se ha realizado la actualización de estos procedimientos en la Intranet del Canal.
2. Acta de reunión No. 001 del 25/07/2019 para revisar corregir y hacer observaciones a los procedimientos de ingreso de personal.</t>
  </si>
  <si>
    <r>
      <rPr>
        <b/>
        <sz val="9"/>
        <rFont val="Tahoma"/>
        <family val="2"/>
      </rPr>
      <t>Análisis OCI:</t>
    </r>
    <r>
      <rPr>
        <sz val="9"/>
        <rFont val="Tahoma"/>
        <family val="2"/>
      </rPr>
      <t xml:space="preserve"> para las acciones propuestas en este seguimiento no se envía información por parte del área, por lo cual la acción se califica con alerta </t>
    </r>
    <r>
      <rPr>
        <b/>
        <sz val="9"/>
        <rFont val="Tahoma"/>
        <family val="2"/>
      </rPr>
      <t>"Incumplida"</t>
    </r>
    <r>
      <rPr>
        <sz val="9"/>
        <rFont val="Tahoma"/>
        <family val="2"/>
      </rPr>
      <t>.</t>
    </r>
  </si>
  <si>
    <t>1.  Anexos técnicos aleatorios diseñados por el área de Servicios Administrativos donde se evidencia la necesidad de contratación
2. Estudio de mercado aleatorio de los contratos suscritos en el 2019 y se identifica la trazabilidad de los históricos.</t>
  </si>
  <si>
    <r>
      <rPr>
        <b/>
        <sz val="9"/>
        <rFont val="Tahoma"/>
        <family val="2"/>
      </rPr>
      <t xml:space="preserve">Reporte Coord. Jurídica: </t>
    </r>
    <r>
      <rPr>
        <sz val="9"/>
        <rFont val="Tahoma"/>
        <family val="2"/>
      </rPr>
      <t xml:space="preserve">Con ocasión de la adopción del manual de contratación, supervisión e interventoría mediante la Resolución No. 031 del 26 de marzo de 2019, cuya vigencia inició a partir del 1° de junio de 2019, se realizaron los días 30 y 31 de mayo de 2019 cinco (05) sesiones de capacitación sobre el nuevo manual. En el Boletín interno No. 26 de Canal Capital se señala la actualización del formato Estudios Previos y Condiciones mínimas.
</t>
    </r>
    <r>
      <rPr>
        <b/>
        <sz val="9"/>
        <rFont val="Tahoma"/>
        <family val="2"/>
      </rPr>
      <t>Análisis OCI:</t>
    </r>
    <r>
      <rPr>
        <sz val="9"/>
        <rFont val="Tahoma"/>
        <family val="2"/>
      </rPr>
      <t xml:space="preserve"> Posterior a la revisión del reporte extemporáneo presentado por la Coordinación Jurídica, se evidencia el cumplimiento de las actividades formuladas. Por lo anterior se califica la acción con un estado de </t>
    </r>
    <r>
      <rPr>
        <b/>
        <sz val="9"/>
        <rFont val="Tahoma"/>
        <family val="2"/>
      </rPr>
      <t>"Terminada"</t>
    </r>
    <r>
      <rPr>
        <sz val="9"/>
        <rFont val="Tahoma"/>
        <family val="2"/>
      </rPr>
      <t>.</t>
    </r>
  </si>
  <si>
    <t>1. Acta revisión Riesgos de corrupción proceso Gestión Financiera.
2. Verificación Matriz Riesgos de corrupción Proceso Gestión Financiera, publicado en el Botón de Transparencia (Julio 2019).</t>
  </si>
  <si>
    <t>1. Actas reunión equipo Control interno del 1 de mayo al 31 de agosto de 2019.
2. Acta de reunión 26 de julio de 2019</t>
  </si>
  <si>
    <r>
      <rPr>
        <b/>
        <sz val="9"/>
        <rFont val="Tahoma"/>
        <family val="2"/>
      </rPr>
      <t>Reporte Planeación:</t>
    </r>
    <r>
      <rPr>
        <sz val="9"/>
        <rFont val="Tahoma"/>
        <family val="2"/>
      </rPr>
      <t xml:space="preserve"> La política de actualización del riesgo fue actualizada por la Oficina de Control Interno y puesta a revisión por parte del equipo de Planeación. Una vez realizada la revisión del caso se remitieron las respectivas observaciones y sugerencias a la Oficina de Control Interno con la finalidad de que las mismas sean tenidas en cuenta previo a la presentación de este documento ante el Comité de Coordinación de Control Interno del Canal.  
</t>
    </r>
    <r>
      <rPr>
        <b/>
        <sz val="9"/>
        <rFont val="Tahoma"/>
        <family val="2"/>
      </rPr>
      <t xml:space="preserve">
Análisis OCI:</t>
    </r>
    <r>
      <rPr>
        <sz val="9"/>
        <rFont val="Tahoma"/>
        <family val="2"/>
      </rPr>
      <t xml:space="preserve"> El soporte remitido evidencia el inicio de uno de los dos documentos meta de la acción. Por lo cual se califica el avance </t>
    </r>
    <r>
      <rPr>
        <b/>
        <sz val="9"/>
        <rFont val="Tahoma"/>
        <family val="2"/>
      </rPr>
      <t>"En Proceso"</t>
    </r>
    <r>
      <rPr>
        <sz val="9"/>
        <rFont val="Tahoma"/>
        <family val="2"/>
      </rPr>
      <t xml:space="preserve">, a pesar de no estar terminado. Falta trámite de presentar ante el Comité Institucional  de Coordinación de Control Interno y posteriormente el de "Control de Documentos" del Canal.
Se recomienda al área, tener en cuenta que sólo resta un trimestre para finalizar el plazo de ejecución de la acción y se encuentra pendiente el ajuste al manual metodológico. </t>
    </r>
  </si>
  <si>
    <r>
      <t xml:space="preserve">Reporte Planeación: </t>
    </r>
    <r>
      <rPr>
        <sz val="9"/>
        <rFont val="Tahoma"/>
        <family val="2"/>
      </rPr>
      <t xml:space="preserve">Para el segundo cuatrimestre no se realizaron actualizaciones a los riesgos de gestión faltantes, dichas actualizaciones se realizarán en el tercer cuatrimestre del año. </t>
    </r>
    <r>
      <rPr>
        <b/>
        <sz val="9"/>
        <rFont val="Tahoma"/>
        <family val="2"/>
      </rPr>
      <t xml:space="preserve">
Análisis OCI: </t>
    </r>
    <r>
      <rPr>
        <sz val="9"/>
        <rFont val="Tahoma"/>
        <family val="2"/>
      </rPr>
      <t xml:space="preserve">De acuerdo con el reporte del área responsable, no se presentó avance para este periodo. Según lo reportado para el primer seguimiento de la vigencia, se evidenciaba inicio de actividades, pero no se remitió ninguna de las matrices con la actualización respectiva. Para este seguimiento se realiza verificación en la intranet, encontrando la actualización de matrices de riesgo, para 5 de los 12 procesos del Canal.  Por lo que la acción se califica </t>
    </r>
    <r>
      <rPr>
        <b/>
        <sz val="9"/>
        <rFont val="Tahoma"/>
        <family val="2"/>
      </rPr>
      <t xml:space="preserve">"En Proceso".
</t>
    </r>
    <r>
      <rPr>
        <sz val="9"/>
        <rFont val="Tahoma"/>
        <family val="2"/>
      </rPr>
      <t>Se recomienda al área responsable, tener en cuenta el reporte presentado en cada seguimiento, así como remitir los soportes que evidencian el cumplimiento de la meta propuesta.</t>
    </r>
  </si>
  <si>
    <r>
      <rPr>
        <b/>
        <sz val="9"/>
        <rFont val="Tahoma"/>
        <family val="2"/>
      </rPr>
      <t>Reporte Planeación:</t>
    </r>
    <r>
      <rPr>
        <sz val="9"/>
        <rFont val="Tahoma"/>
        <family val="2"/>
      </rPr>
      <t xml:space="preserve"> Se realizó el primer informe del Plan de Acción Institucional con corte al 30 de junio de 2019, los resultados fueron presentados en el Comité Institucional de Gestión y Desempeño del mes de agosto. 
</t>
    </r>
    <r>
      <rPr>
        <b/>
        <sz val="9"/>
        <rFont val="Tahoma"/>
        <family val="2"/>
      </rPr>
      <t>Análisis OCI:</t>
    </r>
    <r>
      <rPr>
        <sz val="9"/>
        <rFont val="Tahoma"/>
        <family val="2"/>
      </rPr>
      <t xml:space="preserve"> Se verifican los soportes remitidos por el área de Planeación, el "Informe de seguimiento al Plan de Acción Institucional - Canal Capital" , aunque no se encuentra suscrito por el área de Planeación.  De acuerdo con lo anterior y la meta establecida se califica  </t>
    </r>
    <r>
      <rPr>
        <b/>
        <sz val="9"/>
        <rFont val="Tahoma"/>
        <family val="2"/>
      </rPr>
      <t>"En Proceso"</t>
    </r>
    <r>
      <rPr>
        <sz val="9"/>
        <rFont val="Tahoma"/>
        <family val="2"/>
      </rPr>
      <t>. En la acción de mejora formulada, se indica que los informes serán publicados, pero en verificación realizada por la Oficina de Control Interno, no se evidencia dicha publicación.
Es importante suscribir los informes desde el área que los elaboró, indicando la responsabilidad dentro de los mismos y la fecha de expedición.</t>
    </r>
  </si>
  <si>
    <r>
      <t xml:space="preserve">Reporte At. Ciudadano: </t>
    </r>
    <r>
      <rPr>
        <sz val="9"/>
        <rFont val="Tahoma"/>
        <family val="2"/>
      </rPr>
      <t>Se realizó el 13 de agosto el Comité Institucional de Gestión y Desempeño.</t>
    </r>
    <r>
      <rPr>
        <b/>
        <sz val="9"/>
        <rFont val="Tahoma"/>
        <family val="2"/>
      </rPr>
      <t xml:space="preserve">
Análisis OCI: </t>
    </r>
    <r>
      <rPr>
        <sz val="9"/>
        <rFont val="Tahoma"/>
        <family val="2"/>
      </rPr>
      <t xml:space="preserve">Se indica por parte del área de Atención al Ciudadano "El área de Planeación entregará el acta de reunión soporte de dicho comité"; sin embargo, dentro de los soportes remitidos se observa la presentación del Comité Institucional de Gestión y Desempeño más no el acta que permita evidenciar la ejecución del comité. (Se califica en proceso por que al citado comité asistió el jefe de la Oficina de Control Interno)
Teniendo en cuenta lo anterior, se califica </t>
    </r>
    <r>
      <rPr>
        <b/>
        <sz val="9"/>
        <rFont val="Tahoma"/>
        <family val="2"/>
      </rPr>
      <t xml:space="preserve">"En Proceso" </t>
    </r>
    <r>
      <rPr>
        <sz val="9"/>
        <rFont val="Tahoma"/>
        <family val="2"/>
      </rPr>
      <t xml:space="preserve">y se recomienda al área adelantar las actividades pendientes con el fin de dar cabal cumplimiento a lo formulado en los tiempos establecidos. 
</t>
    </r>
  </si>
  <si>
    <r>
      <rPr>
        <b/>
        <sz val="9"/>
        <rFont val="Tahoma"/>
        <family val="2"/>
      </rPr>
      <t xml:space="preserve">Reporte Talento Humano: </t>
    </r>
    <r>
      <rPr>
        <sz val="9"/>
        <rFont val="Tahoma"/>
        <family val="2"/>
      </rPr>
      <t xml:space="preserve">Capacitación de servicio al ciudadano.                                             Capacitación de Lenguaje Claro.
</t>
    </r>
    <r>
      <rPr>
        <b/>
        <sz val="9"/>
        <rFont val="Tahoma"/>
        <family val="2"/>
      </rPr>
      <t>Análisis OCI:</t>
    </r>
    <r>
      <rPr>
        <sz val="9"/>
        <rFont val="Tahoma"/>
        <family val="2"/>
      </rPr>
      <t xml:space="preserve"> 1. Se evidenció documento que acredita participación exitosa de la funcionaria de atención al ciudadano, al curso virtual de lenguaje claro para servidores públicos, realizado por el Departamento Nacional de Planeación.
2. Se evidencia listado de asistencia de fecha 15/07/2019 a la capacitación en formación en atención al ciudadano realizada por la ARL LIBERTY en la sala de capacitaciones del Canal quedando esta acción </t>
    </r>
    <r>
      <rPr>
        <b/>
        <sz val="9"/>
        <rFont val="Tahoma"/>
        <family val="2"/>
      </rPr>
      <t>"Terminada"</t>
    </r>
    <r>
      <rPr>
        <sz val="9"/>
        <rFont val="Tahoma"/>
        <family val="2"/>
      </rPr>
      <t xml:space="preserve">.
</t>
    </r>
  </si>
  <si>
    <r>
      <rPr>
        <b/>
        <sz val="9"/>
        <rFont val="Tahoma"/>
        <family val="2"/>
      </rPr>
      <t xml:space="preserve">Reporte Talento Humano: </t>
    </r>
    <r>
      <rPr>
        <sz val="9"/>
        <rFont val="Tahoma"/>
        <family val="2"/>
      </rPr>
      <t xml:space="preserve">Se actualizo el Manual de Convivencia Laboral  y se divulga por comunicaciones internas.
</t>
    </r>
    <r>
      <rPr>
        <b/>
        <sz val="9"/>
        <rFont val="Tahoma"/>
        <family val="2"/>
      </rPr>
      <t>Análisis OCI:</t>
    </r>
    <r>
      <rPr>
        <sz val="9"/>
        <rFont val="Tahoma"/>
        <family val="2"/>
      </rPr>
      <t xml:space="preserve">  De acuerdo a la información suministrada por Talento Humano para el presente corte se reitera lo indicado en el seguimiento anterior, se evidenció en el Boletín interno #16 del 09/04/2019 la socialización en la intranet del Canal del manual de convivencia. Se califica con estado </t>
    </r>
    <r>
      <rPr>
        <b/>
        <sz val="9"/>
        <rFont val="Tahoma"/>
        <family val="2"/>
      </rPr>
      <t>"En Proceso"</t>
    </r>
    <r>
      <rPr>
        <sz val="9"/>
        <rFont val="Tahoma"/>
        <family val="2"/>
      </rPr>
      <t xml:space="preserve"> dado que se tiene evidencia de una socialización, y la acción formulada hace referencia a (2) socializaciones. Se recomienda realizar actividades encaminadas a dar a conocer por otros medios el manual de convivencia a los funcionarios del Canal. </t>
    </r>
  </si>
  <si>
    <r>
      <t xml:space="preserve">Reporte Comunicaciones: </t>
    </r>
    <r>
      <rPr>
        <sz val="9"/>
        <rFont val="Tahoma"/>
        <family val="2"/>
      </rPr>
      <t xml:space="preserve">Semanalmente se presentan los resultados de los procesos de monetización en el comité de audiencias y mensualmente se envían a Control Interno y Subdirección Financiera los recibos de pago enviados por los proveedores.
</t>
    </r>
    <r>
      <rPr>
        <b/>
        <sz val="9"/>
        <rFont val="Tahoma"/>
        <family val="2"/>
      </rPr>
      <t xml:space="preserve">Análisis OCI: </t>
    </r>
    <r>
      <rPr>
        <sz val="9"/>
        <rFont val="Tahoma"/>
        <family val="2"/>
      </rPr>
      <t xml:space="preserve">Se evidencia el documento denominado "monetización abril - agosto" en el cual se consolida el comportamiento de la monetización de abril - agosto; sin embargo, la meta de la acción establece "Informes mensuales", frente al seguimiento de monetización, se presentan los pantallazos de remisión de los pagos por dicho concepto para los meses anteriormente mencionados. 
Teniendo en cuenta los soportes remitidos, se califica la acción </t>
    </r>
    <r>
      <rPr>
        <b/>
        <sz val="9"/>
        <rFont val="Tahoma"/>
        <family val="2"/>
      </rPr>
      <t>"En Proceso"</t>
    </r>
    <r>
      <rPr>
        <sz val="9"/>
        <rFont val="Tahoma"/>
        <family val="2"/>
      </rPr>
      <t>; se recomienda al área realizar la separación de los informes y remitir los soportes de acuerdo a los criterios mencionados en las Circulares Internas No. 020 de 2018 "Formulación, Modificación y Seguimiento a Planes de Mejoramiento" y No. 020 de 2019 "Alcance a la Circular Interna No.020 del 6 de noviembre de 2018 – frente al Seguimiento a Mapas de Riesgos por Procesos y de Corrupción y Plan Anticorrupción y de Atención al Ciudadano – PAAC".</t>
    </r>
  </si>
  <si>
    <r>
      <t xml:space="preserve">Reporte Comunicaciones: </t>
    </r>
    <r>
      <rPr>
        <sz val="9"/>
        <rFont val="Tahoma"/>
        <family val="2"/>
      </rPr>
      <t xml:space="preserve">Se realizó una reunión el 18 de enero de 2019 con el área de planeación en donde se revisó el Plan Anticorrupción y de Atención al ciudadano, PAAC 2019 Y Matriz de riesgos de corrupción del área de prensa y comunicaciones.
</t>
    </r>
    <r>
      <rPr>
        <b/>
        <sz val="9"/>
        <rFont val="Tahoma"/>
        <family val="2"/>
      </rPr>
      <t xml:space="preserve">Análisis OCI: </t>
    </r>
    <r>
      <rPr>
        <sz val="9"/>
        <rFont val="Tahoma"/>
        <family val="2"/>
      </rPr>
      <t xml:space="preserve">De conformidad con la acción formulada, se remite un acta de reunión con fecha del 18 de enero de 2019 en la cual se realizó la revisión de los riesgos de corrupción de la Coordinación; sin embargo, esta no corresponde a los tiempos determinados para ejecución de la actividad (del 1 al 31 de julio). 
Teniendo en cuenta lo anterior, se califica la acción con alerta </t>
    </r>
    <r>
      <rPr>
        <b/>
        <sz val="9"/>
        <rFont val="Tahoma"/>
        <family val="2"/>
      </rPr>
      <t>"Incumplida"</t>
    </r>
    <r>
      <rPr>
        <sz val="9"/>
        <rFont val="Tahoma"/>
        <family val="2"/>
      </rPr>
      <t xml:space="preserve">. </t>
    </r>
  </si>
  <si>
    <r>
      <t xml:space="preserve">Reporte Comercialización: </t>
    </r>
    <r>
      <rPr>
        <u/>
        <sz val="9"/>
        <rFont val="Tahoma"/>
        <family val="2"/>
      </rPr>
      <t>PÚBLICOS:</t>
    </r>
    <r>
      <rPr>
        <sz val="9"/>
        <rFont val="Tahoma"/>
        <family val="2"/>
      </rPr>
      <t xml:space="preserve"> Se ha tratado de mantener las ofertas sin conceder descuentos. En este corte no hay ofertas con descuento.
</t>
    </r>
    <r>
      <rPr>
        <u/>
        <sz val="9"/>
        <rFont val="Tahoma"/>
        <family val="2"/>
      </rPr>
      <t>PRIVADOS:</t>
    </r>
    <r>
      <rPr>
        <sz val="9"/>
        <rFont val="Tahoma"/>
        <family val="2"/>
      </rPr>
      <t xml:space="preserve"> Se han manejado descuentos para el cliente VEL-MORE con la intención de generar una negociación a largo plazo. En la O.C. de Natural Helios SAS se concedió descuento como patrocinador de la transmisión del SportFest 2019 del 25 de mayo de 2019. Para las O.C. de Corporación Universitaria Iberoamericana y Ortizo SAS se concedió descuento por paquete comercial en el marco del convenio con IDARTES de los eventos Al Parque.
</t>
    </r>
    <r>
      <rPr>
        <u/>
        <sz val="9"/>
        <rFont val="Tahoma"/>
        <family val="2"/>
      </rPr>
      <t>COMERCIALIZADORA HB:</t>
    </r>
    <r>
      <rPr>
        <sz val="9"/>
        <rFont val="Tahoma"/>
        <family val="2"/>
      </rPr>
      <t xml:space="preserve"> Se está haciendo control de las tarifas aprobadas y de los bonificados que aplican a los clientes Inversiones Kyria, Comercializadora Andro SAS, Comercializadora Mundo Marketing y Glasir.
</t>
    </r>
    <r>
      <rPr>
        <b/>
        <sz val="9"/>
        <rFont val="Tahoma"/>
        <family val="2"/>
      </rPr>
      <t xml:space="preserve">Análisis OCI: </t>
    </r>
    <r>
      <rPr>
        <sz val="9"/>
        <rFont val="Tahoma"/>
        <family val="2"/>
      </rPr>
      <t xml:space="preserve">Se verifican las ofertas remitidas a los privados evidenciando que para las O.C. 013 - O.C. 017 - O.C. 018 Y O.C. 019 se otorgan descuentos que no superan el 50% y a su vez se encuentran con aprobación de la Dirección Operativa y la Secretaría General con excepción de la O.C. 013 (Aprobación única de la Dirección Operativa) de conformidad con la Resolución 174-2018 del 31 de octubre de 2018. 
Teniendo en cuenta lo anterior, así como las fechas determinadas para ejecución de la actividad, se mantiene la calificación del seguimiento anterior </t>
    </r>
    <r>
      <rPr>
        <b/>
        <sz val="9"/>
        <rFont val="Tahoma"/>
        <family val="2"/>
      </rPr>
      <t>"En Proceso"</t>
    </r>
    <r>
      <rPr>
        <sz val="9"/>
        <rFont val="Tahoma"/>
        <family val="2"/>
      </rPr>
      <t>.</t>
    </r>
  </si>
  <si>
    <r>
      <rPr>
        <b/>
        <sz val="9"/>
        <rFont val="Tahoma"/>
        <family val="2"/>
      </rPr>
      <t>Reporte Talento Humano:</t>
    </r>
    <r>
      <rPr>
        <sz val="9"/>
        <rFont val="Tahoma"/>
        <family val="2"/>
      </rPr>
      <t xml:space="preserve"> Se actualizó el procedimiento de ingreso y sus formatos.                                                                                                                                   La reunión se realizó. 
</t>
    </r>
    <r>
      <rPr>
        <b/>
        <sz val="9"/>
        <rFont val="Tahoma"/>
        <family val="2"/>
      </rPr>
      <t xml:space="preserve">
Análisis OCI:</t>
    </r>
    <r>
      <rPr>
        <sz val="9"/>
        <rFont val="Tahoma"/>
        <family val="2"/>
      </rPr>
      <t xml:space="preserve"> 1.  Se evidenció correo del 30/07/2019 de  Talento Humano para Planeación en el cual se solicita la actualización de los procedimientos relacionados con el ingreso de personal, de igual manera Planeación responde el 09/08/2019 indicando que se ha realzado la actualización de estos procedimientos en la Intranet del Canal.
2. Se evidenció acta de reunión No. 001 del 25/07/2019 para revisar, corregir y hacer observaciones a los procedimientos de ingreso de personal, quedando como compromiso enviar a planeación las modificaciones para su revisión y publicación. Por la cual esta acción queda </t>
    </r>
    <r>
      <rPr>
        <b/>
        <sz val="9"/>
        <rFont val="Tahoma"/>
        <family val="2"/>
      </rPr>
      <t>"Terminada"</t>
    </r>
    <r>
      <rPr>
        <sz val="9"/>
        <rFont val="Tahoma"/>
        <family val="2"/>
      </rPr>
      <t>.</t>
    </r>
  </si>
  <si>
    <r>
      <rPr>
        <b/>
        <sz val="9"/>
        <rFont val="Tahoma"/>
        <family val="2"/>
      </rPr>
      <t>Reporte Ser. Administrativos:</t>
    </r>
    <r>
      <rPr>
        <sz val="9"/>
        <rFont val="Tahoma"/>
        <family val="2"/>
      </rPr>
      <t xml:space="preserve"> Las salidas de almacén se están realizando de acuerdo a lo establecido en el procedimiento AGRI-SA-PD-008 SALIDA DE ELEMENTOS, esto de acuerdo a los promedios de consumo mensuales que tiene cada área, adicional se anexa informe de contabilidad donde se relacionan  todas las  entradas y salidas del almacén.
</t>
    </r>
    <r>
      <rPr>
        <b/>
        <sz val="9"/>
        <rFont val="Tahoma"/>
        <family val="2"/>
      </rPr>
      <t xml:space="preserve">Análisis OCI: </t>
    </r>
    <r>
      <rPr>
        <sz val="9"/>
        <rFont val="Tahoma"/>
        <family val="2"/>
      </rPr>
      <t xml:space="preserve">De acuerdo a la información suministrada por Servicios Administrativos para este seguimiento, se reitera que no se evidencian soportes del cumplimiento de la acción formulada que corresponde a: "Revisión  de  procedimientos  AGRI-SA-PD-008 SALIDA DE ELEMENTOS". Al verificar los soportes enviados, estos corresponden a 5 salidas de almacén debidamente diligenciadas, que  harían parte del control de la acción, más no a la acción. En esta oportunidad hay evidencias del control. Sin embargo, como la acción no presenta avance  tal y como se indico anteriormente, esta se califica </t>
    </r>
    <r>
      <rPr>
        <b/>
        <sz val="9"/>
        <rFont val="Tahoma"/>
        <family val="2"/>
      </rPr>
      <t>"Sin Iniciar".</t>
    </r>
  </si>
  <si>
    <r>
      <rPr>
        <b/>
        <sz val="9"/>
        <rFont val="Tahoma"/>
        <family val="2"/>
      </rPr>
      <t>Reporte Ser. Administrativos:</t>
    </r>
    <r>
      <rPr>
        <sz val="9"/>
        <rFont val="Tahoma"/>
        <family val="2"/>
      </rPr>
      <t xml:space="preserve"> 1. Elaborar anexos técnicos para la adquisición de bienes y/o servicios que realiza Servicios Administrativos.
2. Se referencio según los valores históricos de Colombia Compra.
</t>
    </r>
    <r>
      <rPr>
        <b/>
        <sz val="9"/>
        <rFont val="Tahoma"/>
        <family val="2"/>
      </rPr>
      <t xml:space="preserve">
Análisis OCI:</t>
    </r>
    <r>
      <rPr>
        <sz val="9"/>
        <rFont val="Tahoma"/>
        <family val="2"/>
      </rPr>
      <t xml:space="preserve">  De acuerdo con la información entregada por Gestión Documental se observa lo siguiente: la acción No. 1  se envían formatos en Excel denominados Cotización adecuaciones, cotización compra mobiliario, cotización ferretería y cotización Papelería, se recomienda denominarlos como tal anexo técnico cotización ferretería etc. Acción No. 2  se anexa estudio previo de fecha 2 de abril de 2019; dado que la acción iniciaba el 1 de agosto y va hasta el 31 de diciembre de 2019, se recomienda enviar soportes que hagan referencia al periodo de la acción formulada.  
Por lo anterior, la acción queda </t>
    </r>
    <r>
      <rPr>
        <b/>
        <sz val="9"/>
        <rFont val="Tahoma"/>
        <family val="2"/>
      </rPr>
      <t>"En Proceso"</t>
    </r>
    <r>
      <rPr>
        <sz val="9"/>
        <rFont val="Tahoma"/>
        <family val="2"/>
      </rPr>
      <t>.</t>
    </r>
  </si>
  <si>
    <r>
      <rPr>
        <b/>
        <sz val="9"/>
        <rFont val="Tahoma"/>
        <family val="2"/>
      </rPr>
      <t xml:space="preserve">Reporte Sub. Financiera: </t>
    </r>
    <r>
      <rPr>
        <sz val="9"/>
        <rFont val="Tahoma"/>
        <family val="2"/>
      </rPr>
      <t xml:space="preserve">Según lo establecido, durante el 2019 se realizó la reunión programada para realizar la revisión y posterior actualización de los riesgos de corrupción del proceso de Gestión Financiera y Facturación.
</t>
    </r>
    <r>
      <rPr>
        <b/>
        <sz val="9"/>
        <rFont val="Tahoma"/>
        <family val="2"/>
      </rPr>
      <t xml:space="preserve">
Análisis OCI: </t>
    </r>
    <r>
      <rPr>
        <sz val="9"/>
        <rFont val="Tahoma"/>
        <family val="2"/>
      </rPr>
      <t xml:space="preserve">De acuerdo con el soporte remitido por el área responsable, se evidencia la realización de la revisión y expedición del acta determinada en la acción. Por lo anterior, se califica como </t>
    </r>
    <r>
      <rPr>
        <b/>
        <sz val="9"/>
        <rFont val="Tahoma"/>
        <family val="2"/>
      </rPr>
      <t>"Terminada".</t>
    </r>
  </si>
  <si>
    <r>
      <t>Reporte Oficina Control Interno:</t>
    </r>
    <r>
      <rPr>
        <sz val="9"/>
        <color theme="1"/>
        <rFont val="Tahoma"/>
        <family val="2"/>
      </rPr>
      <t xml:space="preserve"> Se reportan las actas de reunión del equipo de control interno,  realizadas en el segundo cuatrimestre. Estas corresponden al seguimiento continuo de las  actividades de la OCI en las que se incluye la socialización de los resultados de las auditorías.  Adicionalmente, se adjunta Acta de Reunión del 26 de julio realizada con el área de Planeación para revisión de los riesgos de corrupción, asociados al proceso de control, seguimiento y evaluación.</t>
    </r>
    <r>
      <rPr>
        <b/>
        <sz val="9"/>
        <color theme="1"/>
        <rFont val="Tahoma"/>
        <family val="2"/>
      </rPr>
      <t xml:space="preserve">
Análisis OCI:</t>
    </r>
    <r>
      <rPr>
        <sz val="9"/>
        <color theme="1"/>
        <rFont val="Tahoma"/>
        <family val="2"/>
      </rPr>
      <t xml:space="preserve"> Se evidencian las actas de reunión del equipo de Control Interno y de control interno con Planeación, en las que se ha realizado seguimiento a las actividades de la OCI, se han socializado las observaciones detectadas en las diferentes auditorías de gestión y seguimientos programados, así como la revisión de los riesgos del proceso. Por lo anterior, se califica como </t>
    </r>
    <r>
      <rPr>
        <b/>
        <sz val="9"/>
        <color theme="1"/>
        <rFont val="Tahoma"/>
        <family val="2"/>
      </rPr>
      <t>"Terminada".</t>
    </r>
  </si>
  <si>
    <r>
      <rPr>
        <b/>
        <sz val="9"/>
        <rFont val="Tahoma"/>
        <family val="2"/>
      </rPr>
      <t xml:space="preserve">Reporte Planeación: </t>
    </r>
    <r>
      <rPr>
        <sz val="9"/>
        <rFont val="Tahoma"/>
        <family val="2"/>
      </rPr>
      <t xml:space="preserve">Para el mes de mayo se realizó una actualización del PAAC pasando de la versión 1 a la 2 donde se ajustaron elementos del componente 2 así como la sección de transparencia. 
La versión 2 del documento puede ser consultada en el botón de transparencia de la página web del Canal.
</t>
    </r>
    <r>
      <rPr>
        <b/>
        <sz val="9"/>
        <rFont val="Tahoma"/>
        <family val="2"/>
      </rPr>
      <t>Análisis OCI:</t>
    </r>
    <r>
      <rPr>
        <sz val="9"/>
        <rFont val="Tahoma"/>
        <family val="2"/>
      </rPr>
      <t xml:space="preserve"> La segunda actualización de estos documentos, se realizó con fecha de mayo (PAAC) y julio (Matriz Riesgos Corrupción) 2019, de acuerdo con la verificación realizada por el área de Control Interno a la fecha de este seguimiento. De acuerdo con la meta formulada, que establece las modificaciones de los dos documentos con plazo de terminación hasta el 31/12/2019, se califica la acción como </t>
    </r>
    <r>
      <rPr>
        <b/>
        <sz val="9"/>
        <rFont val="Tahoma"/>
        <family val="2"/>
      </rPr>
      <t>"En Proceso"</t>
    </r>
    <r>
      <rPr>
        <sz val="9"/>
        <rFont val="Tahoma"/>
        <family val="2"/>
      </rPr>
      <t>.</t>
    </r>
  </si>
  <si>
    <r>
      <rPr>
        <b/>
        <sz val="9"/>
        <rFont val="Tahoma"/>
        <family val="2"/>
      </rPr>
      <t>Reporte Planeación:</t>
    </r>
    <r>
      <rPr>
        <sz val="9"/>
        <rFont val="Tahoma"/>
        <family val="2"/>
      </rPr>
      <t xml:space="preserve"> La versión 2 del PAAC fue socializada a través del correo institucional en el mes de junio. 
</t>
    </r>
    <r>
      <rPr>
        <b/>
        <sz val="9"/>
        <rFont val="Tahoma"/>
        <family val="2"/>
      </rPr>
      <t xml:space="preserve">
Análisis OCI:</t>
    </r>
    <r>
      <rPr>
        <sz val="9"/>
        <rFont val="Tahoma"/>
        <family val="2"/>
      </rPr>
      <t xml:space="preserve"> En los soportes remitidos por Planeación, se evidencia la publicación en el Botón de Transparencia de los documentos:  PAAC y Matriz de riesgos de corrupción, actualizados para la vigencia 2019, en sus versiones No. 2. Así mismo, se evidencia socialización del PAAC (versión 2)  a través de correo electrónico en el Boletín No. 26 de junio 4 de 2019. Para la Matriz de Riesgos de corrupción cuya actualización se realizó con fecha de julio 2019, no se evidencia socialización interna. Por lo anterior y teniendo en cuenta la fecha de terminación de la meta establecida, se califica con estado </t>
    </r>
    <r>
      <rPr>
        <b/>
        <sz val="9"/>
        <rFont val="Tahoma"/>
        <family val="2"/>
      </rPr>
      <t>"En Proceso"</t>
    </r>
    <r>
      <rPr>
        <sz val="9"/>
        <rFont val="Tahoma"/>
        <family val="2"/>
      </rPr>
      <t>.</t>
    </r>
  </si>
  <si>
    <r>
      <rPr>
        <b/>
        <sz val="9"/>
        <rFont val="Tahoma"/>
        <family val="2"/>
      </rPr>
      <t xml:space="preserve">Reporte GD: </t>
    </r>
    <r>
      <rPr>
        <sz val="9"/>
        <rFont val="Tahoma"/>
        <family val="2"/>
      </rPr>
      <t xml:space="preserve">Se entrega el formato de préstamo, pantallazo de la base de datos y correo de solicitud por el cual se realizan los prestamos.
</t>
    </r>
    <r>
      <rPr>
        <b/>
        <sz val="9"/>
        <rFont val="Tahoma"/>
        <family val="2"/>
      </rPr>
      <t xml:space="preserve">Análisis OCI: </t>
    </r>
    <r>
      <rPr>
        <sz val="9"/>
        <rFont val="Tahoma"/>
        <family val="2"/>
      </rPr>
      <t xml:space="preserve"> De acuerdo con la información entregada por Gestión Documental se observa lo siguiente: </t>
    </r>
    <r>
      <rPr>
        <u/>
        <sz val="9"/>
        <rFont val="Tahoma"/>
        <family val="2"/>
      </rPr>
      <t>Acción No. 1</t>
    </r>
    <r>
      <rPr>
        <sz val="9"/>
        <rFont val="Tahoma"/>
        <family val="2"/>
      </rPr>
      <t xml:space="preserve"> Formato hace referencia al formato de préstamo de documentos diligenciado, y en los soportes se envía  el formato AGRI-GD-FT-004 FORMATO DE SOLICITUD Y PRESTAMO DE DOCUMENTOS, sin diligenciar. Por lo cual se recomienda que los soportes que den cuenta de la acción correspondan a lo que indica la misma. 
</t>
    </r>
    <r>
      <rPr>
        <u/>
        <sz val="9"/>
        <rFont val="Tahoma"/>
        <family val="2"/>
      </rPr>
      <t>Acción No.2</t>
    </r>
    <r>
      <rPr>
        <sz val="9"/>
        <rFont val="Tahoma"/>
        <family val="2"/>
      </rPr>
      <t xml:space="preserve">  hace referencia a una Base de datos de control de préstamo de expedientes; la cual debe ser de 2019, se observa que la base enviada en el titulo hace referencia al 2018, de igual manera no cuenta con los títulos en varias de las columnas donde se relaciona información.  Por lo cual se recomienda que los soportes que den cuenta de la acción correspondan a lo que indica la misma. 
</t>
    </r>
    <r>
      <rPr>
        <u/>
        <sz val="9"/>
        <rFont val="Tahoma"/>
        <family val="2"/>
      </rPr>
      <t>Acción No. 3</t>
    </r>
    <r>
      <rPr>
        <sz val="9"/>
        <rFont val="Tahoma"/>
        <family val="2"/>
      </rPr>
      <t xml:space="preserve">  se evidencio Correo electrónico de solicitud de préstamo de expedientes del 22/08/2019 del total de prestamos relacionados en la base de datos enviada. Dado lo anterior se recomienda tener presente lo indicado en las circulares de planes de mejoramiento, Nos. 020 del 06/11/2018 y 020 del 21/08/2019
Por lo anteriormente expuesto la acción queda</t>
    </r>
    <r>
      <rPr>
        <b/>
        <sz val="9"/>
        <rFont val="Tahoma"/>
        <family val="2"/>
      </rPr>
      <t xml:space="preserve"> "En Proceso"</t>
    </r>
    <r>
      <rPr>
        <sz val="9"/>
        <rFont val="Tahoma"/>
        <family val="2"/>
      </rPr>
      <t>.</t>
    </r>
  </si>
  <si>
    <r>
      <rPr>
        <b/>
        <sz val="9"/>
        <rFont val="Tahoma"/>
        <family val="2"/>
      </rPr>
      <t xml:space="preserve">Reporte Coord. Jurídica: </t>
    </r>
    <r>
      <rPr>
        <sz val="9"/>
        <rFont val="Tahoma"/>
        <family val="2"/>
      </rPr>
      <t>Se efectuó junto con el área de planeación del Canal, la revisión de la matriz de riesgos de corrupción el 29 de julio de 2019.</t>
    </r>
    <r>
      <rPr>
        <b/>
        <sz val="9"/>
        <rFont val="Tahoma"/>
        <family val="2"/>
      </rPr>
      <t xml:space="preserve">
Análisis OCI: </t>
    </r>
    <r>
      <rPr>
        <sz val="9"/>
        <rFont val="Tahoma"/>
        <family val="2"/>
      </rPr>
      <t xml:space="preserve">Posterior a la revisión del reporte extemporáneo presentado por la Coordinación Jurídica, se evidencia que hay cumplimiento a la meta propuesta para la acción. Se da cuenta de las actividades planteadas y posterior a revisión en botón de transparencia de la pagina web institucional, se verifico la actualización de los riesgos del proceso. Por lo anterior se dará una calificación de </t>
    </r>
    <r>
      <rPr>
        <b/>
        <sz val="9"/>
        <rFont val="Tahoma"/>
        <family val="2"/>
      </rPr>
      <t>"Terminada"</t>
    </r>
    <r>
      <rPr>
        <sz val="9"/>
        <rFont val="Tahoma"/>
        <family val="2"/>
      </rPr>
      <t xml:space="preserve">. Se sugiere al área remitir en un próximo seguimiento todos los soportes idóneos y conducentes para evidenciar el cumplimiento de las actividades. </t>
    </r>
  </si>
  <si>
    <r>
      <rPr>
        <b/>
        <sz val="9"/>
        <rFont val="Tahoma"/>
        <family val="2"/>
      </rPr>
      <t>Reporte Talento Humano:</t>
    </r>
    <r>
      <rPr>
        <sz val="9"/>
        <rFont val="Tahoma"/>
        <family val="2"/>
      </rPr>
      <t xml:space="preserve"> Se llevan 5  divulgaciones en diferentes boletines de comunicación interna.
</t>
    </r>
    <r>
      <rPr>
        <b/>
        <sz val="9"/>
        <rFont val="Tahoma"/>
        <family val="2"/>
      </rPr>
      <t xml:space="preserve">
Análisis OCI: </t>
    </r>
    <r>
      <rPr>
        <sz val="9"/>
        <rFont val="Tahoma"/>
        <family val="2"/>
      </rPr>
      <t xml:space="preserve"> De acuerdo con la información suministrada por el área  de talento humano a Control Interno para este seguimiento, se reitera lo indicado en el seguimiento anterior en cuanto a que no se evidencian soportes  completos que den cuenta del avance en la realización de la actividad propuesta, la cual establece textualmente: "Divulgar y hacer seguimiento al plan de Gestión de la Integridad en coherencia con la política de integridad de la dimensión del talento humano del Modelo Integrado de Planeación y Gestión - MIPG".   Sin embargo, no se remiten soportes del seguimiento al Plan de Gestión de la Integridad, solo se adjuntan las 5 publicaciones de los valores de la política de integridad, por lo cual la actividad  se califica</t>
    </r>
    <r>
      <rPr>
        <b/>
        <sz val="9"/>
        <rFont val="Tahoma"/>
        <family val="2"/>
      </rPr>
      <t xml:space="preserve"> "En Proceso".</t>
    </r>
  </si>
  <si>
    <r>
      <rPr>
        <b/>
        <sz val="9"/>
        <rFont val="Tahoma"/>
        <family val="2"/>
      </rPr>
      <t xml:space="preserve">Reporte Ser. Administrativos: </t>
    </r>
    <r>
      <rPr>
        <sz val="9"/>
        <rFont val="Tahoma"/>
        <family val="2"/>
      </rPr>
      <t xml:space="preserve"> Se adjunta contrato vigilancia y estudio de seguridad.
</t>
    </r>
    <r>
      <rPr>
        <b/>
        <sz val="9"/>
        <rFont val="Tahoma"/>
        <family val="2"/>
      </rPr>
      <t xml:space="preserve">
Análisis OCI:</t>
    </r>
    <r>
      <rPr>
        <sz val="9"/>
        <rFont val="Tahoma"/>
        <family val="2"/>
      </rPr>
      <t xml:space="preserve"> 1. De conformidad con los documentos remitidos por el área de Servicios Administrativos se evidencia en el contrato No. 462 de 2019 firmado con AMCOVIT LTDA.  que la "Revisión de las obligaciones contractuales" se soporta en el número de obligaciones establecidas, para este contrato 27. Sin embargo, se aclara que con el contrato solamente no es posible determinar que se realizó una revisión de las obligaciones contractuales.
2. Se evidenció informe de seguridad enviado por la empresa AMCOVIT LTDA. de junio 5 de 2019. en el cual se dejan una observaciones al Canal, las cuales deben ser atendidas. esta acción se cumple. como la primera continua en proceso y la segunda se cumple, la acción continua </t>
    </r>
    <r>
      <rPr>
        <b/>
        <sz val="9"/>
        <rFont val="Tahoma"/>
        <family val="2"/>
      </rPr>
      <t>"En Proceso"</t>
    </r>
    <r>
      <rPr>
        <sz val="9"/>
        <rFont val="Tahoma"/>
        <family val="2"/>
      </rPr>
      <t>.</t>
    </r>
  </si>
  <si>
    <t>TERCER SEGUIMIENTO DE 2019</t>
  </si>
  <si>
    <t>Fechas 2019</t>
  </si>
  <si>
    <t>Fechas previas a 2019</t>
  </si>
  <si>
    <t>1. EPLE-PO-002 POLÍTICA INSTITUCIONAL DE PARTICIPACIÓN CIUDADANA
2. Correo de Bogotá es TIC - [Comunicaciones Internas Canal Capital] Boletín interno # 53</t>
  </si>
  <si>
    <r>
      <rPr>
        <b/>
        <sz val="9"/>
        <rFont val="Tahoma"/>
        <family val="2"/>
      </rPr>
      <t>Reporte Serv. Administrativos:</t>
    </r>
    <r>
      <rPr>
        <sz val="9"/>
        <rFont val="Tahoma"/>
        <family val="2"/>
      </rPr>
      <t xml:space="preserve"> Para dar cumplimiento al procedimiento AGRI-SA-PD-010 TOMA FÍSICA DE INVENTARIOS Puntos de control: 3,6,7 y 9 se anexan soportes de los puntos de control.
</t>
    </r>
    <r>
      <rPr>
        <b/>
        <sz val="9"/>
        <rFont val="Tahoma"/>
        <family val="2"/>
      </rPr>
      <t>Análisis OCI:</t>
    </r>
    <r>
      <rPr>
        <sz val="9"/>
        <rFont val="Tahoma"/>
        <family val="2"/>
      </rPr>
      <t xml:space="preserve"> De acuerdo a la información suministrada por el área de Servicios Administrativos se evidencio soportes de la aplicación de los controles establecidos en el procedimiento AGRI-SA-PD-010 TOMA FÍSICA DE INVENTARIO, sin embargo la finalidad de la acciones la actualización del procedimiento si en la aplicación de controles se llegara a evidenciar algún tipo de cambio. Teniendo en cuenta que no se aportaron evidencias del avance de la acción, se califica con alerta </t>
    </r>
    <r>
      <rPr>
        <b/>
        <sz val="9"/>
        <rFont val="Tahoma"/>
        <family val="2"/>
      </rPr>
      <t>"En Proceso"</t>
    </r>
    <r>
      <rPr>
        <sz val="9"/>
        <rFont val="Tahoma"/>
        <family val="2"/>
      </rPr>
      <t>.</t>
    </r>
  </si>
  <si>
    <t>1. Acta No. 002 de 2019</t>
  </si>
  <si>
    <r>
      <t xml:space="preserve">Reporte At. Ciudadano: </t>
    </r>
    <r>
      <rPr>
        <sz val="9"/>
        <rFont val="Tahoma"/>
        <family val="2"/>
      </rPr>
      <t xml:space="preserve">La política de participación ciudadana del Canal fue elaborada y publicada en el mes de octubre, su divulgación se llevó a cabo en el mes de noviembre a través de correo institucional.
</t>
    </r>
    <r>
      <rPr>
        <b/>
        <sz val="9"/>
        <rFont val="Tahoma"/>
        <family val="2"/>
      </rPr>
      <t xml:space="preserve">Análisis OCI: </t>
    </r>
    <r>
      <rPr>
        <sz val="9"/>
        <rFont val="Tahoma"/>
        <family val="2"/>
      </rPr>
      <t xml:space="preserve">Se evidencia la política formulada "Política Institucional de Participación Ciudadana" con código EPLE-PO-002 del 31 de octubre de 2019 y divulgada por comunicaciones internas mediante boletín No. 53 del 13 de noviembre de 2019. 
Se recomienda al área fortalecer los ejercicios de divulgación de la Política a las partes interesadas, haciendo uso de los diversos canales de comunicación con los que cuenta el Canal. Teniendo en cuenta lo anterior, así como el plazo de finalización se califica la acción como </t>
    </r>
    <r>
      <rPr>
        <b/>
        <sz val="9"/>
        <rFont val="Tahoma"/>
        <family val="2"/>
      </rPr>
      <t>"Terminada"</t>
    </r>
    <r>
      <rPr>
        <sz val="9"/>
        <rFont val="Tahoma"/>
        <family val="2"/>
      </rPr>
      <t xml:space="preserve">. </t>
    </r>
  </si>
  <si>
    <r>
      <t xml:space="preserve">Reporte At. Ciudadano: </t>
    </r>
    <r>
      <rPr>
        <sz val="9"/>
        <rFont val="Tahoma"/>
        <family val="2"/>
      </rPr>
      <t xml:space="preserve">Se realizó el 13 de agosto el Comité Institucional de Gestión y Desempeño.
</t>
    </r>
    <r>
      <rPr>
        <b/>
        <sz val="9"/>
        <rFont val="Tahoma"/>
        <family val="2"/>
      </rPr>
      <t xml:space="preserve">Análisis OCI: </t>
    </r>
    <r>
      <rPr>
        <sz val="9"/>
        <rFont val="Tahoma"/>
        <family val="2"/>
      </rPr>
      <t xml:space="preserve">Se evidencia el acta de reunión No. 002 de 2019 con fecha del 13 de agosto de 2019 en la cual se observa la socialización del Informe semestral de atención al ciudadano en el punto 5. 
Con lo anterior, se da cumplimiento a lo formulado en el plan dentro de los plazos establecidos, por lo que la acción se califica como </t>
    </r>
    <r>
      <rPr>
        <b/>
        <sz val="9"/>
        <rFont val="Tahoma"/>
        <family val="2"/>
      </rPr>
      <t>"Terminada"</t>
    </r>
    <r>
      <rPr>
        <sz val="9"/>
        <rFont val="Tahoma"/>
        <family val="2"/>
      </rPr>
      <t xml:space="preserve">. </t>
    </r>
  </si>
  <si>
    <t>1. 13.11.19 - Acta revisión GTS y SUIT
2. Acta de reunión -Revisión SUIT - OPA -20-02-2019-Acta 001
3. Acta Revisión SUIT - Circular 009 - 11.04.19
4. Correo de Bogotá es TIC - Eliminación de servicios de la Guía de trámites</t>
  </si>
  <si>
    <t>1. Actas de reunión sistema informativo - 22-03-2019 y 08-04-2019
2. Actas de reunión sistema informativo - 02-05-2019 y 20-05-2019
3. Actas de reunión sistema informativo - 10-06-2019 - Respuestas PQRS Sistema Informativo
4. Actas de reunión sistema informativo - 27-06-2019
5. Actas de reunión sistema informativo - 15 - 07- 2019
6. Actas de reunión sistema informativo - 02 - 08- 2019
7. Actas de reunión sistema informativo - 23 -08-2019
8. Actas de reunión sistema informativo - 11 - 09- 2019 - Acta No 14
9. Actas de reunión sistema informativo - 24- 10- 2019 - Acta No 16-19-11-2019-20-12-2019</t>
  </si>
  <si>
    <t>1. INFORME PQRS CANAL CAPITAL julio 2019
2. INFORME PQRS CANAL CAPITAL agosto 2019
3. INFORME PQRS CANAL CAPITAL septiembre 2019
4. INFORME PQRS CANAL CAPITAL OCTUBRE 2019
5. INFORME PQRS CANAL CAPITAL NOVIEMBRE 2019m</t>
  </si>
  <si>
    <t xml:space="preserve">No se remiten soportes para el tercer seguimiento de la vigencia 2019. </t>
  </si>
  <si>
    <t>1. Listado asistencia del 15/07/2019 a capacitación en formación en atención al ciudadano.
2. Listado asistencia del 20/09/2019 a capacitación en formación en servicio al cliente.</t>
  </si>
  <si>
    <t>1. Listado asistencia del 12/07/2019 a capacitación política pública distrital de discapacidad.
2. Invitación a capacitación política pública distrital de discapacidad.</t>
  </si>
  <si>
    <r>
      <t xml:space="preserve">Reporte At. Ciudadano: </t>
    </r>
    <r>
      <rPr>
        <sz val="9"/>
        <rFont val="Tahoma"/>
        <family val="2"/>
      </rPr>
      <t xml:space="preserve">Se han realizado 11 informes mensuales de PQRS correspondientes a los meses enero a noviembre de 2019 subidos a la página de la Veeduría, publicados en la página web del canal, enviados  por correo electrónico al personal de planta y socializados por comunicaciones internas dentro de los primeros quince días de cada mes.
</t>
    </r>
    <r>
      <rPr>
        <b/>
        <sz val="9"/>
        <rFont val="Tahoma"/>
        <family val="2"/>
      </rPr>
      <t xml:space="preserve">Análisis OCI: </t>
    </r>
    <r>
      <rPr>
        <sz val="9"/>
        <rFont val="Tahoma"/>
        <family val="2"/>
      </rPr>
      <t xml:space="preserve">Se verifican los informes remitidos por el área, así como la validación de publicación de los mismos, los cuales se observan en el numeral 10.9 "Informe de PQRS" del botón de transparencia de la página web del Canal. 
Teniendo en cuenta lo anterior, se califica la acción como </t>
    </r>
    <r>
      <rPr>
        <b/>
        <sz val="9"/>
        <rFont val="Tahoma"/>
        <family val="2"/>
      </rPr>
      <t>"Terminada"</t>
    </r>
    <r>
      <rPr>
        <sz val="9"/>
        <rFont val="Tahoma"/>
        <family val="2"/>
      </rPr>
      <t xml:space="preserve">. </t>
    </r>
  </si>
  <si>
    <t>1. canales-atención-CORREO-ELECTRONICO
2. canales-atención-ESCRITO
3. canales-atención-PRESENCIAL
4. canales-atención-Sistema Distrital de Quejas y Soluciones
5. canales-atención-TELEFONICO
6. canales-atención-VIRTUAL
7. Correo de Bogotá es TIC - Re_ Publicación boletín y página web 2
8. Correo de Bogotá es TIC - Re_ Solicitud publicación página web 2
9. Correo de Bogotá es TIC - Re_ Solicitud publicación página web 3
10. Correo de Bogotá es TIC - Solicitud publicación página web SDQS
11. Correo de Bogotá es TIC - Solicitud publicación página web
12. Publicación Canales de Atención</t>
  </si>
  <si>
    <r>
      <t xml:space="preserve">Reporte At. Ciudadano: </t>
    </r>
    <r>
      <rPr>
        <sz val="9"/>
        <rFont val="Tahoma"/>
        <family val="2"/>
      </rPr>
      <t xml:space="preserve">Se realizaron mensualmente las reuniones pertinentes para dar respuesta a las peticiones trasladadas al Sistema Informativo para que de esta manera se solucionen los requerimientos ciudadanos de manera oportuna.
</t>
    </r>
    <r>
      <rPr>
        <b/>
        <sz val="9"/>
        <rFont val="Tahoma"/>
        <family val="2"/>
      </rPr>
      <t xml:space="preserve">Análisis OCI: </t>
    </r>
    <r>
      <rPr>
        <sz val="9"/>
        <rFont val="Tahoma"/>
        <family val="2"/>
      </rPr>
      <t xml:space="preserve">Se procede a la verificación de las actas de reunión remitidas por el área en las cuales se evidencian las reuniones efectuadas mensualmente entre las áreas de Atención al Ciudadano, Coordinación Jurídica y Sistema Informativo en las que se revisan las peticiones dirigidas a esta última, con el fin de mejorar la calidad de las respuestas a remitir. 
Teniendo en cuenta que se ha venido dando continuidad a las revisiones de las peticiones a lo largo de la vigencia 2019, se califica la acción como </t>
    </r>
    <r>
      <rPr>
        <b/>
        <sz val="9"/>
        <rFont val="Tahoma"/>
        <family val="2"/>
      </rPr>
      <t>"Terminada"</t>
    </r>
    <r>
      <rPr>
        <sz val="9"/>
        <rFont val="Tahoma"/>
        <family val="2"/>
      </rPr>
      <t xml:space="preserve"> y se invita a las áreas involucradas a continuar con las buenas prácticas en materia de atención al ciudadano. </t>
    </r>
  </si>
  <si>
    <t>1. Socialización valores.
2. Plan de integridad.</t>
  </si>
  <si>
    <t>1. acta de reunión del 25/07/2019.</t>
  </si>
  <si>
    <r>
      <rPr>
        <b/>
        <sz val="9"/>
        <rFont val="Tahoma"/>
        <family val="2"/>
      </rPr>
      <t xml:space="preserve">Reporte T. Humano: </t>
    </r>
    <r>
      <rPr>
        <sz val="9"/>
        <rFont val="Tahoma"/>
        <family val="2"/>
      </rPr>
      <t xml:space="preserve">Se realizó reunión el 25 de julio de 2019 con el fin de revisar los riesgos de los procesos.
</t>
    </r>
    <r>
      <rPr>
        <b/>
        <sz val="9"/>
        <rFont val="Tahoma"/>
        <family val="2"/>
      </rPr>
      <t>Análisis OCI:</t>
    </r>
    <r>
      <rPr>
        <sz val="9"/>
        <rFont val="Tahoma"/>
        <family val="2"/>
      </rPr>
      <t xml:space="preserve"> Se evidencio acta del 25/07/2019 en la cual se realiza reunión entre el grupo de talento humano y planeación para revisar el riesgo de corrupción asociado al proceso de talento humano, dando cumplimiento a la acción formulada. Se califica como </t>
    </r>
    <r>
      <rPr>
        <b/>
        <sz val="9"/>
        <rFont val="Tahoma"/>
        <family val="2"/>
      </rPr>
      <t xml:space="preserve">"Terminada". </t>
    </r>
  </si>
  <si>
    <t>1. Se adjunta contrato vigilancia y estudio de seguridad.</t>
  </si>
  <si>
    <t>1. Acta Riesgos de corrupción Prensa y Comunicaciones</t>
  </si>
  <si>
    <t>1. Carpeta Contratos "Agosto"
2. Carpeta Contratos "Septiembre"
3. Carpeta Contratos "Noviembre"
4. Carpeta Contratos "Diciembre"</t>
  </si>
  <si>
    <t>1. Política de administración de Riesgos del Canal actualizada en la intranet (Versión 5).
2. Manual Metodológico para la Administración del Riesgo del Canal actualizado en la intranet (Versión 2).</t>
  </si>
  <si>
    <r>
      <rPr>
        <b/>
        <sz val="9"/>
        <rFont val="Tahoma"/>
        <family val="2"/>
      </rPr>
      <t>Reporte Planeación:</t>
    </r>
    <r>
      <rPr>
        <sz val="9"/>
        <rFont val="Tahoma"/>
        <family val="2"/>
      </rPr>
      <t xml:space="preserve"> En el mes de septiembre fue aprobada a través del Comité Institucional de Coordinación de Control Interno del Canal la política de administración de Riesgos. En el mes de diciembre se presentó en el Comité Institucional de Gestión y Desempeño el Manual Metodológico de Administración del Riesgo teniendo en cuenta la guía de administración del Riesgo y el Diseño de Controles de la Función Pública. 
</t>
    </r>
    <r>
      <rPr>
        <b/>
        <sz val="9"/>
        <rFont val="Tahoma"/>
        <family val="2"/>
      </rPr>
      <t>Análisis OCI:</t>
    </r>
    <r>
      <rPr>
        <sz val="9"/>
        <rFont val="Tahoma"/>
        <family val="2"/>
      </rPr>
      <t xml:space="preserve"> Los soportes remitidos evidencian el cumplimiento de la meta propuesta. A la fecha de este seguimiento, se verifica la publicación de los documentos referidos en la intranet, de lo cual se deja soporte en la carpeta de evidencias (Planeación). Por lo anterior, se califica como </t>
    </r>
    <r>
      <rPr>
        <b/>
        <sz val="9"/>
        <rFont val="Tahoma"/>
        <family val="2"/>
      </rPr>
      <t>"Terminada"</t>
    </r>
    <r>
      <rPr>
        <sz val="9"/>
        <rFont val="Tahoma"/>
        <family val="2"/>
      </rPr>
      <t xml:space="preserve">.
</t>
    </r>
  </si>
  <si>
    <t>1. Boletín No. 60 con la publicación de la política de Administración del Riesgo del Canal. 
2. Política de Administración de Riesgos del Canal actualizada en la intranet (Versión 5).</t>
  </si>
  <si>
    <r>
      <t>Reporte Planeación:</t>
    </r>
    <r>
      <rPr>
        <sz val="9"/>
        <rFont val="Tahoma"/>
        <family val="2"/>
      </rPr>
      <t xml:space="preserve"> En el mes de diciembre se realizó la socialización de la Política de Administración del Riesgo del Canal anexando la misma para la correspondiente consulta. </t>
    </r>
    <r>
      <rPr>
        <b/>
        <sz val="9"/>
        <rFont val="Tahoma"/>
        <family val="2"/>
      </rPr>
      <t xml:space="preserve">
Análisis OCI: </t>
    </r>
    <r>
      <rPr>
        <sz val="9"/>
        <rFont val="Tahoma"/>
        <family val="2"/>
      </rPr>
      <t xml:space="preserve">De acuerdo con el reporte del área responsable y los soportes remitidos, se cumplió con la expedición de la Política de Administración del Riesgo del Canal y se realizó una socialización de la misma, en el boletín No. 60 del 30/12/2019. Sin embargo, la acción se califica  </t>
    </r>
    <r>
      <rPr>
        <b/>
        <sz val="9"/>
        <rFont val="Tahoma"/>
        <family val="2"/>
      </rPr>
      <t>"Incumplida"</t>
    </r>
    <r>
      <rPr>
        <sz val="9"/>
        <rFont val="Tahoma"/>
        <family val="2"/>
      </rPr>
      <t xml:space="preserve">, debido a que se había planteado como meta, dos mensajes o piezas publicitarias durante el año y sólo se evidenció una.
</t>
    </r>
  </si>
  <si>
    <t>1. Siete (7) Matrices actualizadas en 2019.</t>
  </si>
  <si>
    <t xml:space="preserve">1. Informe del Plan de Acción del primer semestre publicado en la página web. </t>
  </si>
  <si>
    <t xml:space="preserve">1. Segundo Informe del ejercicio de cliente incógnito y soportes. </t>
  </si>
  <si>
    <r>
      <rPr>
        <b/>
        <sz val="9"/>
        <rFont val="Tahoma"/>
        <family val="2"/>
      </rPr>
      <t>Reporte Planeación:</t>
    </r>
    <r>
      <rPr>
        <sz val="9"/>
        <rFont val="Tahoma"/>
        <family val="2"/>
      </rPr>
      <t xml:space="preserve"> En el mes de diciembre se llevó a cabo el segundo ejercicio de cliente incógnito. 
</t>
    </r>
    <r>
      <rPr>
        <b/>
        <sz val="9"/>
        <rFont val="Tahoma"/>
        <family val="2"/>
      </rPr>
      <t>Reporte Oficina Control Interno</t>
    </r>
    <r>
      <rPr>
        <sz val="9"/>
        <rFont val="Tahoma"/>
        <family val="2"/>
      </rPr>
      <t xml:space="preserve">: No se realizó acompañamiento en el ejercicio del segundo semestre, toda vez que se encontraba en atención de la Auditoría de Regularidad de la Contraloría de Bogotá. 
</t>
    </r>
    <r>
      <rPr>
        <b/>
        <sz val="9"/>
        <rFont val="Tahoma"/>
        <family val="2"/>
      </rPr>
      <t xml:space="preserve">
Análisis OCI: </t>
    </r>
    <r>
      <rPr>
        <sz val="9"/>
        <rFont val="Tahoma"/>
        <family val="2"/>
      </rPr>
      <t xml:space="preserve">Se observa en los soportes el documento del segundo ejercicio de cliente incógnito realizado, como se estableció en la meta. Por lo anterior, se califica con estado </t>
    </r>
    <r>
      <rPr>
        <b/>
        <sz val="9"/>
        <rFont val="Tahoma"/>
        <family val="2"/>
      </rPr>
      <t>"Terminada".</t>
    </r>
  </si>
  <si>
    <t xml:space="preserve">1.Documento de caracterización de usuarios del Canal. 
2.Acta del CIGD del 19 de diciembre de 2019. 
3.Presentación del CIGD. </t>
  </si>
  <si>
    <t xml:space="preserve">No se remiten soportes para el seguimiento para el tercer cuatrimestre de la vigencia. </t>
  </si>
  <si>
    <t>1. Informe Seguimiento PAAC 31_agosto_2019
2. Matriz_II_Seguimiento_PAAC_2019_VP
3. Correo de Bogotá es TIC - Solicitud publicación página web - PAAC II Seguimiento 2019</t>
  </si>
  <si>
    <t>1. CCSE-MN-001 MANUAL DE AUDITORÍA INTERNA
2. Correo de Bogotá es TIC - Publicación - CCSE-MN-001 MANUAL DE AUDITORÍA INTERNA</t>
  </si>
  <si>
    <r>
      <t xml:space="preserve">Análisis OCI: </t>
    </r>
    <r>
      <rPr>
        <sz val="9"/>
        <rFont val="Tahoma"/>
        <family val="2"/>
      </rPr>
      <t xml:space="preserve">El documento pendiente de publicación y adopción se remitió para revisión y publicación el 23 de diciembre de 2019 al área de Planeación, el mismo, fue incluido en el SIG en la Intranet del Canal el 30 de diciembre de 2019. Teniendo en cuenta lo anterior, se califica la acción como </t>
    </r>
    <r>
      <rPr>
        <b/>
        <sz val="9"/>
        <rFont val="Tahoma"/>
        <family val="2"/>
      </rPr>
      <t>"Terminada"</t>
    </r>
    <r>
      <rPr>
        <sz val="9"/>
        <rFont val="Tahoma"/>
        <family val="2"/>
      </rPr>
      <t xml:space="preserve">. </t>
    </r>
  </si>
  <si>
    <t>1. COT 025 CANAL TRECE - TRANSMISION EVENTO GOBERNACION DE CUNDINAMARCA
2. O.C. 022 Oferta comercial Consorcio Nal de Medios - Oficio 1150</t>
  </si>
  <si>
    <t>1.Procedimientos actualizados en la intranet del canal (Tesorería, Presupuesto, Facturación y Cartera):
-AGFF-TE-MN-002 Manual de Inversiones.
-AGFF-TE-PD-031 Operaciones de Tesorería.
-AGFF-TE-PD-032 Inversiones de Tesorería.
-AGFF-PP-PD-015 Constitución CXP y Liberación de saldos.
-AGFF-PP-PD-019 Elaboración del PAC.
-AGFF-PP-PD-025 Elaboración, modificación y cierre presupuestal.
-AGFF-PP-PD-026 Ejecución presupuestal.
-AGFF-FA-PD-013 Manejo de Cartera.
-AGFF-FA-PD-014 Elaboración de Facturas.
-AGFF-FA-FT-020 Reporte de Cartera.
 2.Soporte de Publicación en la intranet y correo electrónico institucional.
 3.Acta de reunión.</t>
  </si>
  <si>
    <r>
      <rPr>
        <b/>
        <sz val="9"/>
        <rFont val="Tahoma"/>
        <family val="2"/>
      </rPr>
      <t>Reporte Sub. Financiera:</t>
    </r>
    <r>
      <rPr>
        <sz val="9"/>
        <rFont val="Tahoma"/>
        <family val="2"/>
      </rPr>
      <t xml:space="preserve"> En los meses de noviembre y diciembre de 2019, se efectuaron revisiones a los procedimientos de las áreas de Contabilidad, Tesorería, Presupuesto, Facturación y Cartera y se actualizaron los siguientes:
AGFF-FA-PD-014 Elaboración de Facturas. 
AGFF-FA-PD-013 Manejo de Cartera.
AGFF-PP-PD-015 Constitución CXP y Liberación de saldos.
AGFF-PP-PD-019 Elaboración del PAC.  
AGFF-PP-PD-025 Elaboración, modificación y cierre presupuestal.
AGFF-PP-PD-026 Ejecución presupuestal.
AGFF-TE-PD-031 Operaciones de Tesorería.
AGFF-TE-PD-032 Inversiones de Tesorería.
</t>
    </r>
    <r>
      <rPr>
        <b/>
        <sz val="9"/>
        <rFont val="Tahoma"/>
        <family val="2"/>
      </rPr>
      <t xml:space="preserve">
Análisis OCI: </t>
    </r>
    <r>
      <rPr>
        <sz val="9"/>
        <rFont val="Tahoma"/>
        <family val="2"/>
      </rPr>
      <t>Se verificó la actualización de 10 procedimientos adicionales, correspondientes a los procesos de la Subdirección Financiera. Con lo cual, se cumplió la meta propuesta de Procedimientos actualizados y publicados, dentro del plazo establecido. Por tal razón, se califica</t>
    </r>
    <r>
      <rPr>
        <b/>
        <sz val="9"/>
        <rFont val="Tahoma"/>
        <family val="2"/>
      </rPr>
      <t xml:space="preserve"> "Terminada"</t>
    </r>
    <r>
      <rPr>
        <sz val="9"/>
        <rFont val="Tahoma"/>
        <family val="2"/>
      </rPr>
      <t>.</t>
    </r>
  </si>
  <si>
    <t>1. Lineamientos Transporte</t>
  </si>
  <si>
    <t>1. Autorización de salida de equipos (2019)</t>
  </si>
  <si>
    <r>
      <t xml:space="preserve">Análisis OCI: </t>
    </r>
    <r>
      <rPr>
        <sz val="9"/>
        <rFont val="Tahoma"/>
        <family val="2"/>
      </rPr>
      <t xml:space="preserve">Mediante Oficio 001549 del 18 de diciembre de 2019 se remitieron por parte de la Coordinación de Producción los lineamientos de transporte a la empresa PLATINO VIP S.A.S contratada para la prestación del servicio en ejecución de la acción formulada; sin embargo, la acción no es coherente con la meta planteada, para lo cual se recomienda a las áreas involucradas en la formulación del Plan que se realicen las verificaciones correspondientes para las acciones a formular en la vigencia 2020. 
Teniendo en cuenta que la acción se ejecutó dentro del plazo establecido, se califica como </t>
    </r>
    <r>
      <rPr>
        <b/>
        <sz val="9"/>
        <rFont val="Tahoma"/>
        <family val="2"/>
      </rPr>
      <t>"Terminada"</t>
    </r>
    <r>
      <rPr>
        <sz val="9"/>
        <rFont val="Tahoma"/>
        <family val="2"/>
      </rPr>
      <t xml:space="preserve">. </t>
    </r>
  </si>
  <si>
    <t>1. Carpeta "Actas"
2. Carpeta "Parrillas"
3. Carpeta "Continuidades"</t>
  </si>
  <si>
    <r>
      <t xml:space="preserve">Reporte Comunicaciones: </t>
    </r>
    <r>
      <rPr>
        <sz val="9"/>
        <rFont val="Tahoma"/>
        <family val="2"/>
      </rPr>
      <t xml:space="preserve">En lo corrido del año se han publicado 8 convocatorias públicas y cada una a contado con un banner publicado en la página web de Canal Capital.
</t>
    </r>
    <r>
      <rPr>
        <b/>
        <sz val="9"/>
        <rFont val="Tahoma"/>
        <family val="2"/>
      </rPr>
      <t xml:space="preserve">Análisis OCI: </t>
    </r>
    <r>
      <rPr>
        <sz val="9"/>
        <rFont val="Tahoma"/>
        <family val="2"/>
      </rPr>
      <t xml:space="preserve">Teniendo en cuenta que a la fecha de seguimiento no se adelantaron más procesos a los reportados en el seguimiento anterior; se procede a revisar el botón de transparencia de la página web de Canal Capital observando la debida publicación de las ocho (8) convocatorias, así como los documentos pertenecientes al desarrollo de cada proceso. De conformidad con lo formulado se evidencia el cumplimiento por lo que se califica la acción como </t>
    </r>
    <r>
      <rPr>
        <b/>
        <sz val="9"/>
        <rFont val="Tahoma"/>
        <family val="2"/>
      </rPr>
      <t>"Terminada"</t>
    </r>
    <r>
      <rPr>
        <sz val="9"/>
        <rFont val="Tahoma"/>
        <family val="2"/>
      </rPr>
      <t xml:space="preserve">. </t>
    </r>
  </si>
  <si>
    <t>1. monetización emails sep-dic
2. monetización septiembre - diciembre</t>
  </si>
  <si>
    <r>
      <t xml:space="preserve">Reporte Comunicaciones: </t>
    </r>
    <r>
      <rPr>
        <sz val="9"/>
        <rFont val="Tahoma"/>
        <family val="2"/>
      </rPr>
      <t xml:space="preserve">Semanalmente se presentan los resultados de los procesos de monetización en el comité de audiencias y mensualmente se envían a Control Interno y Subdirección Financiera los recibos de pago enviados por los proveedores. 
</t>
    </r>
    <r>
      <rPr>
        <b/>
        <sz val="9"/>
        <rFont val="Tahoma"/>
        <family val="2"/>
      </rPr>
      <t xml:space="preserve">Análisis OCI: </t>
    </r>
    <r>
      <rPr>
        <sz val="9"/>
        <rFont val="Tahoma"/>
        <family val="2"/>
      </rPr>
      <t xml:space="preserve">Se evidencia en los soportes los reportes consolidados del último cuatrimestre del comportamiento de la monetización de Canal Capital denominados "Informe mensual de monetización"; sin embargo, no se evidencian las mejoras recomendadas de la Oficina de Control interno frente a la presentación de los mismos de conformidad con  los criterios mencionados en las Circulares Internas No. 020 de 2018 "Formulación, Modificación y Seguimiento a Planes de Mejoramiento" y No. 020 de 2019 "Alcance a la Circular Interna No.020 del 6 de noviembre de 2018 – frente al Seguimiento a Mapas de Riesgos por Procesos y de Corrupción y Plan Anticorrupción y de Atención al Ciudadano – PAAC", ni la separación de los mismos de manera mensual.
Teniendo en cuenta que la meta planteada define "Informes mensuales", así como la fecha de terminación se califica la acción como </t>
    </r>
    <r>
      <rPr>
        <b/>
        <sz val="9"/>
        <rFont val="Tahoma"/>
        <family val="2"/>
      </rPr>
      <t>"Incumplida"</t>
    </r>
    <r>
      <rPr>
        <sz val="9"/>
        <rFont val="Tahoma"/>
        <family val="2"/>
      </rPr>
      <t>.</t>
    </r>
  </si>
  <si>
    <r>
      <t xml:space="preserve">Reporte Comunicaciones: </t>
    </r>
    <r>
      <rPr>
        <sz val="9"/>
        <rFont val="Tahoma"/>
        <family val="2"/>
      </rPr>
      <t>Se realizó una reunión el 18 de enero de 2019 con el área de planeación en donde se revisó el Plan Anticorrupción y de Atención al ciudadano, PAAC 2019 Y Maritza de riesgos de corrupción del área de prensa y comunicaciones.</t>
    </r>
    <r>
      <rPr>
        <b/>
        <sz val="9"/>
        <rFont val="Tahoma"/>
        <family val="2"/>
      </rPr>
      <t xml:space="preserve">
Análisis OCI: </t>
    </r>
    <r>
      <rPr>
        <sz val="9"/>
        <rFont val="Tahoma"/>
        <family val="2"/>
      </rPr>
      <t xml:space="preserve">Teniendo en cuenta que el reporte del área no corresponde con los plazos establecidos se procede a verificar la actualización de los riesgos en el segundo semestre de la vigencia 2019 con el área de Planeación, la cual remitió el acta correspondiente con fecha del 24 de julio de 2019 en la cual se evidencia el ejercicio de revisión y actualización de conformidad con lo formulado en el Plan. 
Teniendo en cuenta lo anterior, se califica la acción como </t>
    </r>
    <r>
      <rPr>
        <b/>
        <sz val="9"/>
        <rFont val="Tahoma"/>
        <family val="2"/>
      </rPr>
      <t>"Terminada"</t>
    </r>
    <r>
      <rPr>
        <sz val="9"/>
        <rFont val="Tahoma"/>
        <family val="2"/>
      </rPr>
      <t xml:space="preserve">. </t>
    </r>
  </si>
  <si>
    <r>
      <t xml:space="preserve">Reporte Comercialización: </t>
    </r>
    <r>
      <rPr>
        <sz val="9"/>
        <rFont val="Tahoma"/>
        <family val="2"/>
      </rPr>
      <t xml:space="preserve">En relación al avance, logramos desarrollar y ejecutar de acuerdo al respectivo proceso las cotizaciones y ofertas comerciales solicitadas de las entidades tanto publicas como privadas mediante el formato de cotizaciones que cuenta con los requisitos solicitados en el manual de ventas y mercadeo. Las cotizaciones se realizan bajo los parámetros y  las condiciones estipuladas de cada formato. Frente a los descuentos y con el fin de  dar control de acuerdo a la Resolución 005 de 2017 y Resolución 106 de 2017 "Por medio de la cual se modifica la Resolución 005-2017 que de acuerdo a lo autorizado se han dado cumplimento, conforme al articulo décimo quinto - Descuentos. Delegar en el Secretario General y director Operativo las atribuciones y funciones para "transigir, conciliar y comprometer los negocios de la sociedad de cualquier clase que sean cuando las disposiciones legales lo permitan y resulte conveniente para los intereses de la entidad"  En especial las asociadas a la presentación de ofertas comerciales que sean necesarias para el cabal cumplimiento misional de Canal Capital, hasta por cuantía de Mil (1000) SMLMV.
</t>
    </r>
    <r>
      <rPr>
        <b/>
        <sz val="9"/>
        <rFont val="Tahoma"/>
        <family val="2"/>
      </rPr>
      <t xml:space="preserve">Análisis OCI: </t>
    </r>
    <r>
      <rPr>
        <sz val="9"/>
        <rFont val="Tahoma"/>
        <family val="2"/>
      </rPr>
      <t xml:space="preserve">Se procede a la verificación de la cotización No. 025 evidenciando que esta no menciona descuentos y cuenta con la firma de la Directora Operativa, así como la O.C que contempla el 15% de descuento y se encuentra aprobada por el Secretario General y la Directora Operativa de conformidad con las Resoluciones 005 de 2017 y Resolución 106 de 2017 en cumplimiento de la acción formulada. 
Teniendo en cuenta lo anterior, se califica la acción como </t>
    </r>
    <r>
      <rPr>
        <b/>
        <sz val="9"/>
        <rFont val="Tahoma"/>
        <family val="2"/>
      </rPr>
      <t xml:space="preserve">"Terminada". </t>
    </r>
  </si>
  <si>
    <t>1. actualización de procedimiento  AGRI-SA-PD-008 SALIDA DE ELEMENTOS actualizado el 23/07/2019, versión 10.</t>
  </si>
  <si>
    <r>
      <rPr>
        <b/>
        <sz val="9"/>
        <rFont val="Tahoma"/>
        <family val="2"/>
      </rPr>
      <t>Reporte Ser. Administrativos:</t>
    </r>
    <r>
      <rPr>
        <sz val="9"/>
        <rFont val="Tahoma"/>
        <family val="2"/>
      </rPr>
      <t xml:space="preserve"> Después de analizar el procedimiento se actualizo el numeral 2 Necesidad de elementos.
</t>
    </r>
    <r>
      <rPr>
        <b/>
        <sz val="9"/>
        <rFont val="Tahoma"/>
        <family val="2"/>
      </rPr>
      <t xml:space="preserve">
Análisis OCI:</t>
    </r>
    <r>
      <rPr>
        <sz val="9"/>
        <rFont val="Tahoma"/>
        <family val="2"/>
      </rPr>
      <t xml:space="preserve"> De acuerdo a la información suministrada por Servicios Administrativos para este seguimiento, se evidencia actualización del procedimiento de salida de elementos el 23/07/2019 modificando la actividad No.2. dado que los controles ya se habían verificado satisfactoriamente en seguimientos anteriores la acción se califica como</t>
    </r>
    <r>
      <rPr>
        <b/>
        <sz val="9"/>
        <rFont val="Tahoma"/>
        <family val="2"/>
      </rPr>
      <t xml:space="preserve"> "Terminada".</t>
    </r>
  </si>
  <si>
    <t>1. actualización de procedimiento AGRI-SA-PD-010 TOMA FÍSICA DE INVENTARIOS. Versión 13 del 19/02/2019.</t>
  </si>
  <si>
    <r>
      <rPr>
        <b/>
        <sz val="9"/>
        <rFont val="Tahoma"/>
        <family val="2"/>
      </rPr>
      <t>Reporte Serv. Administrativos:</t>
    </r>
    <r>
      <rPr>
        <sz val="9"/>
        <rFont val="Tahoma"/>
        <family val="2"/>
      </rPr>
      <t xml:space="preserve"> Después de analizar el procedimiento se actualizo el numeral 9 
</t>
    </r>
    <r>
      <rPr>
        <b/>
        <sz val="9"/>
        <rFont val="Tahoma"/>
        <family val="2"/>
      </rPr>
      <t xml:space="preserve">Análisis OCI: </t>
    </r>
    <r>
      <rPr>
        <sz val="9"/>
        <rFont val="Tahoma"/>
        <family val="2"/>
      </rPr>
      <t xml:space="preserve">Se evidencia el envío de la actualización realizada  al procedimiento AGRI-SA-PD-010 TOMA FÍSICA DE INVENTARIO,  Versión 13 del 19/02/2019, que no se había aportado en seguimientos anteriores; cuya actualización fue a </t>
    </r>
    <r>
      <rPr>
        <i/>
        <sz val="9"/>
        <rFont val="Tahoma"/>
        <family val="2"/>
      </rPr>
      <t>"la actividad 9, donde se indican los documentos que se deben anexar al informe anual de la Toma Física de Inventarios, archivo por archivo, de acuerdo a la observación de la oficina de control interno".</t>
    </r>
    <r>
      <rPr>
        <sz val="9"/>
        <rFont val="Tahoma"/>
        <family val="2"/>
      </rPr>
      <t xml:space="preserve"> Dado lo anterior y los soportes suministrados en seguimientos anteriores la acción, se califica como </t>
    </r>
    <r>
      <rPr>
        <b/>
        <sz val="9"/>
        <rFont val="Tahoma"/>
        <family val="2"/>
      </rPr>
      <t>"Terminada".</t>
    </r>
  </si>
  <si>
    <t xml:space="preserve">1. anexos técnicos diseñados por el área de Servicios Administrativos donde se evidencia la necesidad de contratación (Bienes y/o servicios).
2. Estudio de mercado aleatorio de los contratos suscritos en el 2019 y se identifica la trazabilidad de los históricos. </t>
  </si>
  <si>
    <r>
      <t xml:space="preserve">Análisis OCI: </t>
    </r>
    <r>
      <rPr>
        <sz val="9"/>
        <rFont val="Tahoma"/>
        <family val="2"/>
      </rPr>
      <t xml:space="preserve">Se procede a la verificación de los soportes evidenciando que se viene efectuando el diligenciamiento de los formatos de "Autorización salida de unidad móvil", "solicitud turno de estudio para grabación de programas", "Requerimiento servicio de cámara en exteriores y transporte", "Cronograma salas de edición" y "Programación diaria" establecidos en el procedimiento MPTV-PD-001 ESTRATEGIA DE PRODUCCION Y PROGRAMACION de conformidad con lo formulado en la acción; sin embargo, no se evidencia coherencia entre la acción y la meta planteada, toda vez que el diligenciamiento de los formatos no conlleva a la actualización del procedimiento.
Teniendo en cuenta lo anterior, se califica la acción como </t>
    </r>
    <r>
      <rPr>
        <b/>
        <sz val="9"/>
        <rFont val="Tahoma"/>
        <family val="2"/>
      </rPr>
      <t>"Terminada"</t>
    </r>
    <r>
      <rPr>
        <sz val="9"/>
        <rFont val="Tahoma"/>
        <family val="2"/>
      </rPr>
      <t xml:space="preserve"> y se recomienda a las áreas responsables de la formulación que se realicen las verificaciones pertinentes y se establezcan las mejoras correspondientes para la vigencia 2020. </t>
    </r>
  </si>
  <si>
    <r>
      <t xml:space="preserve">Reporte C. Programación: </t>
    </r>
    <r>
      <rPr>
        <sz val="9"/>
        <rFont val="Tahoma"/>
        <family val="2"/>
      </rPr>
      <t xml:space="preserve">* Diariamente el Auxiliar de Tráfico realizó el envío de las continuidades a todas las personas que hacen parte del proceso de emisión. * la Coordinadora del área realiza el envío del parrilla a Gerencia para su respectiva aprobación. * Se realizaron dos reuniones para informar sobre modificaciones en la parrilla, lineamientos según la programación requerida e informar sobre los procesos dentro del área.
</t>
    </r>
    <r>
      <rPr>
        <b/>
        <sz val="9"/>
        <rFont val="Tahoma"/>
        <family val="2"/>
      </rPr>
      <t xml:space="preserve">Análisis OCI: </t>
    </r>
    <r>
      <rPr>
        <sz val="9"/>
        <rFont val="Tahoma"/>
        <family val="2"/>
      </rPr>
      <t xml:space="preserve">Se procede a la verificación de los soportes remitidos evidenciando que se viene dando continuidad a la remisión de las continuidades diariamente por parte del auxiliar de Tráfico, así como las parrillas enviadas a Gerencia para vistos buenos semanalmente. De manera adicional, se observan dos actas de reunión del 21 de octubre y el 5 de diciembre referente a la socialización de la política editorial y parámetros técnicos y lineamientos de emisión de proyectos por cierre de vigencia. 
Teniendo en cuenta lo anterior, se califica la acción como </t>
    </r>
    <r>
      <rPr>
        <b/>
        <sz val="9"/>
        <rFont val="Tahoma"/>
        <family val="2"/>
      </rPr>
      <t>"Terminada"</t>
    </r>
    <r>
      <rPr>
        <sz val="9"/>
        <rFont val="Tahoma"/>
        <family val="2"/>
      </rPr>
      <t>.</t>
    </r>
  </si>
  <si>
    <r>
      <t xml:space="preserve">Reporte Comunicaciones: </t>
    </r>
    <r>
      <rPr>
        <sz val="9"/>
        <rFont val="Tahoma"/>
        <family val="2"/>
      </rPr>
      <t xml:space="preserve">Se realizaron todas las actualizaciones solicitadas en el botón de transparencia.
</t>
    </r>
    <r>
      <rPr>
        <b/>
        <sz val="9"/>
        <rFont val="Tahoma"/>
        <family val="2"/>
      </rPr>
      <t xml:space="preserve">Reporte Planeación: </t>
    </r>
    <r>
      <rPr>
        <sz val="9"/>
        <rFont val="Tahoma"/>
        <family val="2"/>
      </rPr>
      <t xml:space="preserve">En el mes agosto se realizó la revisión de la información de la página web como insumo para el diligenciamiento del índice de transparencia y acceso a la información - ITA de la Procuraduría General de la Nación, con el apoyo de la Oficina de Control Interno y el Web master. 
Por lo anterior en el tercer cuatrimestre del año no se realizó revisión de la información de la página web.
</t>
    </r>
    <r>
      <rPr>
        <b/>
        <sz val="9"/>
        <rFont val="Tahoma"/>
        <family val="2"/>
      </rPr>
      <t xml:space="preserve">Análisis OCI: </t>
    </r>
    <r>
      <rPr>
        <sz val="9"/>
        <rFont val="Tahoma"/>
        <family val="2"/>
      </rPr>
      <t>El área de Comunicaciones reportó las publicaciones y modificaciones al botón de transparencia; sin embargo, no remite soportes sobre las revisiones formuladas en el plan; frente a lo anterior, se reporta por parte de Planeación una única verificación a los contenidos de la página web del canal - botón de transparencia durante agosto, incumpliendo lo formulado en la meta</t>
    </r>
    <r>
      <rPr>
        <i/>
        <sz val="9"/>
        <rFont val="Tahoma"/>
        <family val="2"/>
      </rPr>
      <t xml:space="preserve"> "Realizar dos (2) revisiones en el año"</t>
    </r>
    <r>
      <rPr>
        <sz val="9"/>
        <rFont val="Tahoma"/>
        <family val="2"/>
      </rPr>
      <t xml:space="preserve">. 
Teniendo en cuenta lo anterior, así como las fechas de ejecución se califica la acción como </t>
    </r>
    <r>
      <rPr>
        <b/>
        <sz val="9"/>
        <rFont val="Tahoma"/>
        <family val="2"/>
      </rPr>
      <t>"Incumplida"</t>
    </r>
    <r>
      <rPr>
        <sz val="9"/>
        <rFont val="Tahoma"/>
        <family val="2"/>
      </rPr>
      <t xml:space="preserve">. </t>
    </r>
  </si>
  <si>
    <r>
      <rPr>
        <b/>
        <sz val="9"/>
        <rFont val="Tahoma"/>
        <family val="2"/>
      </rPr>
      <t xml:space="preserve">Reporte T. Humano: </t>
    </r>
    <r>
      <rPr>
        <sz val="9"/>
        <rFont val="Tahoma"/>
        <family val="2"/>
      </rPr>
      <t>Se realizó capacitación con la Secretaría Técnica distrital de discapacidad de la Secretaria de Educación con el fin de analizar el marco normativo y la posible implementación en el Canal de los Decretos 2177 y 2011 de 2017 y  Directiva 010 de 2015.</t>
    </r>
    <r>
      <rPr>
        <b/>
        <sz val="9"/>
        <rFont val="Tahoma"/>
        <family val="2"/>
      </rPr>
      <t xml:space="preserve">
Análisis OCI: </t>
    </r>
    <r>
      <rPr>
        <sz val="9"/>
        <rFont val="Tahoma"/>
        <family val="2"/>
      </rPr>
      <t>Se evidencia listado de asistencia de fecha 12/07/2019 a la capacitación política pública distrital de discapacidad, realizada por la Secretaría Técnica Distrital de Discapacidad de la Secretaría de Educación y correo de invitación del 12/07/2019. Dado lo anterior la acción queda</t>
    </r>
    <r>
      <rPr>
        <b/>
        <sz val="9"/>
        <rFont val="Tahoma"/>
        <family val="2"/>
      </rPr>
      <t xml:space="preserve"> " Terminada".</t>
    </r>
  </si>
  <si>
    <r>
      <rPr>
        <b/>
        <sz val="9"/>
        <rFont val="Tahoma"/>
        <family val="2"/>
      </rPr>
      <t>Reporte Planeación:</t>
    </r>
    <r>
      <rPr>
        <sz val="9"/>
        <rFont val="Tahoma"/>
        <family val="2"/>
      </rPr>
      <t xml:space="preserve"> Para el tercer cuatrimestre se adelantaron reuniones con el equipo de planeación revisando los avances de cumplimiento de las metas y los avances en la ejecución presupuestal. 
</t>
    </r>
    <r>
      <rPr>
        <b/>
        <sz val="9"/>
        <rFont val="Tahoma"/>
        <family val="2"/>
      </rPr>
      <t>Análisis OCI:</t>
    </r>
    <r>
      <rPr>
        <sz val="9"/>
        <rFont val="Tahoma"/>
        <family val="2"/>
      </rPr>
      <t xml:space="preserve"> Se evidencian actas de reunión al interior del área de Planeación, para revisión del cumplimiento de metas y reporte a Segplan, para el III trimestre de 2019. Sin embargo, no se observan los informes trimestrales de ejecución de proyectos, como insumo para este reporte en SEGPLAN.  Tampoco remiten evidencia de la meta para el cuatrimestre evaluado, que corresponde a la Información registrada en el aplicativo SEGPLAN. En conclusión, se califica como </t>
    </r>
    <r>
      <rPr>
        <b/>
        <sz val="9"/>
        <rFont val="Tahoma"/>
        <family val="2"/>
      </rPr>
      <t>"Incumplida"</t>
    </r>
    <r>
      <rPr>
        <sz val="9"/>
        <rFont val="Tahoma"/>
        <family val="2"/>
      </rPr>
      <t xml:space="preserve">, también por las fechas propuestas para la ejecución de la meta, con finalización el 31 de diciembre de 2019, cuando el último reporte del trimestre de la vigencia 2019, se realiza en enero de 2020. 
</t>
    </r>
  </si>
  <si>
    <r>
      <rPr>
        <b/>
        <sz val="9"/>
        <rFont val="Tahoma"/>
        <family val="2"/>
      </rPr>
      <t>Reporte T. Humano:</t>
    </r>
    <r>
      <rPr>
        <sz val="9"/>
        <rFont val="Tahoma"/>
        <family val="2"/>
      </rPr>
      <t xml:space="preserve"> Se han realizado varias divulgaciones de los valores. Boletines internos y sketch.
</t>
    </r>
    <r>
      <rPr>
        <b/>
        <sz val="9"/>
        <rFont val="Tahoma"/>
        <family val="2"/>
      </rPr>
      <t xml:space="preserve">Análisis OCI: </t>
    </r>
    <r>
      <rPr>
        <sz val="9"/>
        <rFont val="Tahoma"/>
        <family val="2"/>
      </rPr>
      <t xml:space="preserve">De acuerdo con la información suministrada por el área  de talento humano a Control Interno para este seguimiento, se evidencian los soportes de las 5 publicaciones de los valores de la política de integridad y un cuadro Excel denominado Plan de integridad, en el cual se registra el seguimiento a las actividades del plan. Sin embargo, se recomienda para el seguimiento que este sea refrendado por quien o quienes realizan y verifican las actividades, así mismo, se deben adjuntar los soportes de la realización de las 2 últimas actividades de seguimiento llevadas a cabo.
Dado lo anterior y que la fecha de vencimiento de la acción es el 31/12/2019 esta queda </t>
    </r>
    <r>
      <rPr>
        <b/>
        <sz val="9"/>
        <rFont val="Tahoma"/>
        <family val="2"/>
      </rPr>
      <t>"Incumplida".</t>
    </r>
  </si>
  <si>
    <t>∑( (xi*si) /∑ wi)*100
xi = Subactividad
wi= Peso  asignado.</t>
  </si>
  <si>
    <r>
      <rPr>
        <b/>
        <sz val="9"/>
        <rFont val="Tahoma"/>
        <family val="2"/>
      </rPr>
      <t xml:space="preserve">Reporte Planeación: </t>
    </r>
    <r>
      <rPr>
        <sz val="9"/>
        <rFont val="Tahoma"/>
        <family val="2"/>
      </rPr>
      <t>La actualización se realizó en el mes de julio de 2019, posterior a dicho periodo de tiempo no se realizaron modificaciones al PAAC ni a la matriz de riesgos de corrupción.</t>
    </r>
    <r>
      <rPr>
        <b/>
        <sz val="9"/>
        <rFont val="Tahoma"/>
        <family val="2"/>
      </rPr>
      <t xml:space="preserve">
Análisis OCI: </t>
    </r>
    <r>
      <rPr>
        <sz val="9"/>
        <rFont val="Tahoma"/>
        <family val="2"/>
      </rPr>
      <t>Como se había verificado e indicado, la segunda actualización de estos documentos, se realizó con fecha de mayo (PAAC) y julio (Matriz Riesgos Corrupción) 2019. El área de Planeación, no remitió soporte en el segundo cuatrimestre, de la socialización de la actualización de la Matriz de Riesgos de Corrupción, en su versión 2, mediante el boletín No. 38 del 8 de agosto de 2019. Desde la Oficina de Control Interno, se realizó verificación de éste y se soportó en las evidencias del área de Planeación para el tercer cuatrimestre. Así mismo, se evidenció su publicación en el botón de Transparencia del Canal, en el numeral 6.1 Políticas, lineamientos y manuales. Según lo anterior, el área cumplió con la meta de dos socializaciones en la vigencia, razón por la cual se califica la acción como</t>
    </r>
    <r>
      <rPr>
        <b/>
        <sz val="9"/>
        <rFont val="Tahoma"/>
        <family val="2"/>
      </rPr>
      <t xml:space="preserve"> "Terminada".</t>
    </r>
  </si>
  <si>
    <r>
      <t xml:space="preserve">Reporte At. Ciudadano: </t>
    </r>
    <r>
      <rPr>
        <sz val="9"/>
        <rFont val="Tahoma"/>
        <family val="2"/>
      </rPr>
      <t xml:space="preserve">Respecto a esta acción no se tuvo ningún avance, teniendo en cuenta que no se presentaron inconvenientes frente a los tiempos de las solicitudes de copia de material audiovisual.
</t>
    </r>
    <r>
      <rPr>
        <b/>
        <sz val="9"/>
        <rFont val="Tahoma"/>
        <family val="2"/>
      </rPr>
      <t xml:space="preserve">Análisis OCI: </t>
    </r>
    <r>
      <rPr>
        <sz val="9"/>
        <rFont val="Tahoma"/>
        <family val="2"/>
      </rPr>
      <t xml:space="preserve">El área indica que la actividad no tiene avances por razones que no se encuentran relacionadas con el riesgo de corrupción identificado; sin embargo, se evidenció durante la Auditoría al Decreto 371-2010: Atención al Ciudadano que se materializó el riesgo al observar debilidades relacionadas con inconsistencias en el procedimiento de entrega de material audiovisual, las cuales fueron mencionadas en el informe final de auditoría, de igual manera, se evidencia que no se adelantaron las acciones pertinentes de acuerdo a lo estipulado en el mapa de riesgos de corrupción. 
Teniendo en cuenta lo anterior, se califica la acción como </t>
    </r>
    <r>
      <rPr>
        <b/>
        <sz val="9"/>
        <rFont val="Tahoma"/>
        <family val="2"/>
      </rPr>
      <t xml:space="preserve">"Incumplida". </t>
    </r>
    <r>
      <rPr>
        <sz val="9"/>
        <rFont val="Tahoma"/>
        <family val="2"/>
      </rPr>
      <t xml:space="preserve">Se recomienda que se efectúe la verificación de lo planteado, así como el análisis efectuado por la Oficina de Control Interno para la formulación del Mapa de Riesgos de Corrupción de la vigencia 2020. </t>
    </r>
  </si>
  <si>
    <r>
      <rPr>
        <b/>
        <sz val="9"/>
        <rFont val="Tahoma"/>
        <family val="2"/>
      </rPr>
      <t xml:space="preserve">Análisis OCI:  </t>
    </r>
    <r>
      <rPr>
        <sz val="9"/>
        <rFont val="Tahoma"/>
        <family val="2"/>
      </rPr>
      <t xml:space="preserve">De acuerdo con la información entregada por Gestión Documental se observa lo siguiente:
</t>
    </r>
    <r>
      <rPr>
        <u/>
        <sz val="9"/>
        <rFont val="Tahoma"/>
        <family val="2"/>
      </rPr>
      <t>Acción No. 1</t>
    </r>
    <r>
      <rPr>
        <sz val="9"/>
        <rFont val="Tahoma"/>
        <family val="2"/>
      </rPr>
      <t xml:space="preserve">  Se adjunta cuadro en Excel  denominado base de prestamos vigencia 2019, en el cual se relacionan todas las solicitudes de expedientes, con el fin de verificar la información contenida en el cuadro base de prestamos vigencia 2019, se verificaron algunos formatos de solicitud  y préstamo de documentos, Código  AGRI-GD-FT-004, diligenciados en físico; evidenciando que estos se encuentran relacionados en el cuadro Excel; dando cumplimiento a la acción.
</t>
    </r>
    <r>
      <rPr>
        <u/>
        <sz val="9"/>
        <rFont val="Tahoma"/>
        <family val="2"/>
      </rPr>
      <t xml:space="preserve">Acción No.2 </t>
    </r>
    <r>
      <rPr>
        <sz val="9"/>
        <rFont val="Tahoma"/>
        <family val="2"/>
      </rPr>
      <t xml:space="preserve"> hace referencia a la Base de datos para el control de préstamo de expedientes; la cual presenta debilidades en la parte del encabezado ya que las celdas no se encuentran debidamente diligenciadas, así mismo, se evidencian algunas columnas  que deben contener información y están vacías; de otra parte se observan fechas de tramite de documentos erradas, caso solicitud del documento 27/02/2019 fecha de entrega 11/03/2011, situación que se repite para otras fechas. En otras casillas, la fecha esta incompleta. Por lo cual se recomienda revisar la base de datos y efectuar las correcciones pertinentes. 
</t>
    </r>
    <r>
      <rPr>
        <u/>
        <sz val="9"/>
        <rFont val="Tahoma"/>
        <family val="2"/>
      </rPr>
      <t>Acción No. 3</t>
    </r>
    <r>
      <rPr>
        <sz val="9"/>
        <rFont val="Tahoma"/>
        <family val="2"/>
      </rPr>
      <t xml:space="preserve">  Tiene que ver con que la información se debe solicitar vía correo electrónico, para lo cual se evidenciaron 12 correos de solicitud de prestamos de expedientes del segundo semestre de 2019 los cuales se encuentran relacionados en la base de datos enviada, con lo cual se da cumplimiento a la acción.</t>
    </r>
    <r>
      <rPr>
        <b/>
        <sz val="9"/>
        <rFont val="Tahoma"/>
        <family val="2"/>
      </rPr>
      <t xml:space="preserve">
</t>
    </r>
    <r>
      <rPr>
        <sz val="9"/>
        <rFont val="Tahoma"/>
        <family val="2"/>
      </rPr>
      <t>Teniendo en cuenta que la base de datos presenta debilidades en su forma, en el contenido y que la fecha de vencimiento de la acción es el 31/12/2019 esta queda</t>
    </r>
    <r>
      <rPr>
        <b/>
        <sz val="9"/>
        <rFont val="Tahoma"/>
        <family val="2"/>
      </rPr>
      <t xml:space="preserve"> "Incumplida".</t>
    </r>
  </si>
  <si>
    <r>
      <t xml:space="preserve">Reporte Planeación: </t>
    </r>
    <r>
      <rPr>
        <sz val="9"/>
        <rFont val="Tahoma"/>
        <family val="2"/>
      </rPr>
      <t xml:space="preserve">Se realizó la actualización de los riesgos de Gestión de los siguientes procesos: 1. Control, seguimiento y evaluación, 2. Servicio al ciudadano y defensor del televidente. Al cierre del año 2019 se actualizaron los riesgos de gestión de 6 procesos misionales.  
</t>
    </r>
    <r>
      <rPr>
        <b/>
        <sz val="9"/>
        <rFont val="Tahoma"/>
        <family val="2"/>
      </rPr>
      <t xml:space="preserve">
Análisis OCI: </t>
    </r>
    <r>
      <rPr>
        <sz val="9"/>
        <rFont val="Tahoma"/>
        <family val="2"/>
      </rPr>
      <t xml:space="preserve">De acuerdo con el reporte del área responsable, se presentó avance de 2 matrices actualizadas para este periodo. Conforme a lo observado en el seguimiento anterior, con estas dos matrices, se obtiene un total actualizado de 7 matrices de riesgos, de las 12 que corresponderían a los procesos del Canal, las cuales corresponden a:  
1.Comercialización 
2.Control Seguimiento y evaluación
3.Diseño y creación de contenidos
4.Emisión de contenidos
5.Gestión Financiera
6.Producción de Televisión
7.Servicio al ciudadano y defensor del televidente
Situación que genera un incumplimiento de la meta propuesta, en el tiempo establecido por el área responsable y por tanto se califica como </t>
    </r>
    <r>
      <rPr>
        <b/>
        <sz val="9"/>
        <rFont val="Tahoma"/>
        <family val="2"/>
      </rPr>
      <t xml:space="preserve">"Incumplida". </t>
    </r>
    <r>
      <rPr>
        <sz val="9"/>
        <rFont val="Tahoma"/>
        <family val="2"/>
      </rPr>
      <t xml:space="preserve">Así mismo, no se evidenció la publicación de la matriz correspondiente al proceso: Servicio al ciudadano y defensor del televidente. Es importante que el área responsable continúe con las actividades de acompañamiento en la actualización de las Matrices de Riesgos de la totalidad de procesos del Canal, en cumplimiento de la Política de Administración de Riesgos. </t>
    </r>
  </si>
  <si>
    <r>
      <rPr>
        <b/>
        <sz val="9"/>
        <rFont val="Tahoma"/>
        <family val="2"/>
      </rPr>
      <t>Reporte Planeación:</t>
    </r>
    <r>
      <rPr>
        <sz val="9"/>
        <rFont val="Tahoma"/>
        <family val="2"/>
      </rPr>
      <t xml:space="preserve"> La actualización se realizó en el mes de julio de 2019, posterior a dicho periodo de tiempo no se realizaron modificaciones al PAAC ni a la matriz de riesgos de corrupción.
</t>
    </r>
    <r>
      <rPr>
        <b/>
        <sz val="9"/>
        <rFont val="Tahoma"/>
        <family val="2"/>
      </rPr>
      <t xml:space="preserve">Análisis OCI: </t>
    </r>
    <r>
      <rPr>
        <sz val="9"/>
        <rFont val="Tahoma"/>
        <family val="2"/>
      </rPr>
      <t xml:space="preserve">Como se había verificado e indicado, la segunda actualización de estos documentos, se realizó con fecha de mayo (PAAC) y julio (Matriz Riesgos Corrupción) 2019. De acuerdo con la meta formulada, que establece las modificaciones de los dos documentos con plazo de terminación hasta el 31/12/2019, se califica la acción como </t>
    </r>
    <r>
      <rPr>
        <b/>
        <sz val="9"/>
        <rFont val="Tahoma"/>
        <family val="2"/>
      </rPr>
      <t>"Terminada"</t>
    </r>
    <r>
      <rPr>
        <sz val="9"/>
        <rFont val="Tahoma"/>
        <family val="2"/>
      </rPr>
      <t>.</t>
    </r>
  </si>
  <si>
    <r>
      <rPr>
        <b/>
        <sz val="9"/>
        <rFont val="Tahoma"/>
        <family val="2"/>
      </rPr>
      <t xml:space="preserve">Análisis OCI: </t>
    </r>
    <r>
      <rPr>
        <sz val="9"/>
        <rFont val="Tahoma"/>
        <family val="2"/>
      </rPr>
      <t xml:space="preserve">A la fecha de seguimiento se encuentra en proceso el tercer seguimiento al Plan Anticorrupción y de Atención al Ciudadano - PAAC por parte del equipo de la Oficina de Control Interno; teniendo en cuenta la fecha de terminación formulada en el Plan, la acción se califica </t>
    </r>
    <r>
      <rPr>
        <b/>
        <sz val="9"/>
        <rFont val="Tahoma"/>
        <family val="2"/>
      </rPr>
      <t>"En Proceso"</t>
    </r>
    <r>
      <rPr>
        <sz val="9"/>
        <rFont val="Tahoma"/>
        <family val="2"/>
      </rPr>
      <t xml:space="preserve">. </t>
    </r>
  </si>
  <si>
    <r>
      <rPr>
        <b/>
        <sz val="9"/>
        <rFont val="Tahoma"/>
        <family val="2"/>
      </rPr>
      <t xml:space="preserve">Reporte Planeación: </t>
    </r>
    <r>
      <rPr>
        <sz val="9"/>
        <rFont val="Tahoma"/>
        <family val="2"/>
      </rPr>
      <t>El primer informe se publicó en la página web con la información correspondiente, el segundo informe se tendrá listo finalizando el mes de enero.</t>
    </r>
    <r>
      <rPr>
        <b/>
        <sz val="9"/>
        <rFont val="Tahoma"/>
        <family val="2"/>
      </rPr>
      <t xml:space="preserve">
Análisis OCI: </t>
    </r>
    <r>
      <rPr>
        <sz val="9"/>
        <rFont val="Tahoma"/>
        <family val="2"/>
      </rPr>
      <t>Se verifica el Botón de Transparencia, en el cual, se evidencia el Reporte de Indicadores del Canal, para el primer semestre de 2019; sin embargo, no se observa la publicación del Informe de seguimiento del Plan de Acción, con corte al primer semestre de 2019. Así mismo, se encuentra pendiente el segundo informe y su respectiva publicación. De acuerdo con lo anterior, con la meta establecida y su fecha de finalización, se califica</t>
    </r>
    <r>
      <rPr>
        <b/>
        <sz val="9"/>
        <rFont val="Tahoma"/>
        <family val="2"/>
      </rPr>
      <t xml:space="preserve">  "En Proceso".  </t>
    </r>
    <r>
      <rPr>
        <sz val="9"/>
        <rFont val="Tahoma"/>
        <family val="2"/>
      </rPr>
      <t>Es importante que se realice la publicación de los informes, para conocimiento de las partes interesadas, así como indicar los datos del área que los elaboró y la fecha de expedición.</t>
    </r>
  </si>
  <si>
    <r>
      <t xml:space="preserve">Reporte At. Ciudadano: </t>
    </r>
    <r>
      <rPr>
        <sz val="9"/>
        <rFont val="Tahoma"/>
        <family val="2"/>
      </rPr>
      <t xml:space="preserve">Se publicó en el banner de la página web un aviso con los canales de atención que tiene la entidad, adicional se creo un enlace que redirecciona al ciudadano para que pueda verificar a que servicios puede acceder en cada uno de los canales.
</t>
    </r>
    <r>
      <rPr>
        <b/>
        <sz val="9"/>
        <rFont val="Tahoma"/>
        <family val="2"/>
      </rPr>
      <t xml:space="preserve">Análisis OCI: </t>
    </r>
    <r>
      <rPr>
        <sz val="9"/>
        <rFont val="Tahoma"/>
        <family val="2"/>
      </rPr>
      <t xml:space="preserve">Se evidencian las piezas diseñadas y remitidas para publicación en la página web del Canal, así como los correos de publicación por web master correspondientes a abril y mayo en la página web; así mismo, se procede a verificar la funcionalidad de los mismos en el sitio de publicación evidenciando su correcto funcionamiento. 
Teniendo en cuenta lo anterior, así como que la actividad se realizó dentro de los plazos establecidos se califica la acción como </t>
    </r>
    <r>
      <rPr>
        <b/>
        <sz val="9"/>
        <rFont val="Tahoma"/>
        <family val="2"/>
      </rPr>
      <t>"Terminada"</t>
    </r>
    <r>
      <rPr>
        <sz val="9"/>
        <rFont val="Tahoma"/>
        <family val="2"/>
      </rPr>
      <t>.</t>
    </r>
  </si>
  <si>
    <r>
      <rPr>
        <b/>
        <sz val="9"/>
        <rFont val="Tahoma"/>
        <family val="2"/>
      </rPr>
      <t>Reporte T. Humano:</t>
    </r>
    <r>
      <rPr>
        <sz val="9"/>
        <rFont val="Tahoma"/>
        <family val="2"/>
      </rPr>
      <t xml:space="preserve"> Se realizaron 2 sketch sobre el tema de servicio al ciudadano y atención al cliente el 15 de julio de 2019 y el 20 de septiembre de 2019 respectivamente.
</t>
    </r>
    <r>
      <rPr>
        <b/>
        <sz val="9"/>
        <rFont val="Tahoma"/>
        <family val="2"/>
      </rPr>
      <t xml:space="preserve">Análisis OCI: </t>
    </r>
    <r>
      <rPr>
        <sz val="9"/>
        <rFont val="Tahoma"/>
        <family val="2"/>
      </rPr>
      <t>Se evidencia listado de asistencia con fecha 20/09/2019  a la capacitación en servicio al cliente realizada por el grupo de talento humano del Canal, teniendo en cuenta que el 15/07/2019 la ARL LIBERTY realizó capacitación en formación en atención al ciudadano. La acción queda</t>
    </r>
    <r>
      <rPr>
        <b/>
        <sz val="9"/>
        <rFont val="Tahoma"/>
        <family val="2"/>
      </rPr>
      <t xml:space="preserve"> "Terminada"</t>
    </r>
    <r>
      <rPr>
        <sz val="9"/>
        <rFont val="Tahoma"/>
        <family val="2"/>
      </rPr>
      <t>.</t>
    </r>
  </si>
  <si>
    <r>
      <rPr>
        <b/>
        <sz val="9"/>
        <rFont val="Tahoma"/>
        <family val="2"/>
      </rPr>
      <t xml:space="preserve">Reporte Planeación: </t>
    </r>
    <r>
      <rPr>
        <sz val="9"/>
        <rFont val="Tahoma"/>
        <family val="2"/>
      </rPr>
      <t xml:space="preserve">El documento de caracterización de usuarios fue diseñado y publicado en la página web del Canal numeral 6.1 políticas, lineamientos y manuales así como en la intranet. 
</t>
    </r>
    <r>
      <rPr>
        <b/>
        <sz val="9"/>
        <rFont val="Tahoma"/>
        <family val="2"/>
      </rPr>
      <t xml:space="preserve">Análisis OCI: </t>
    </r>
    <r>
      <rPr>
        <sz val="9"/>
        <rFont val="Tahoma"/>
        <family val="2"/>
      </rPr>
      <t xml:space="preserve">Se evidencia la culminación del documento, su presentación al Comité Institucional de Gestión y Desempeño, en sesión del 19/12/2019 y publicación en el Botón de Transparencia, en el  numeral referenciado.  Con el fin de fortalecer el documento y ajustar los  lineamientos institucionales  es importante adelantar su codificación, conforme al Manual para el control de documentos institucionales y realizar una revisión de las  recomendaciones realizadas por la Oficina de Control Interno, presentadas a posteridad del citado comité. 
Teniendo en cuenta lo anterior, la acción se califica como </t>
    </r>
    <r>
      <rPr>
        <b/>
        <sz val="9"/>
        <rFont val="Tahoma"/>
        <family val="2"/>
      </rPr>
      <t>"Terminada"</t>
    </r>
    <r>
      <rPr>
        <sz val="9"/>
        <rFont val="Tahoma"/>
        <family val="2"/>
      </rPr>
      <t xml:space="preserve">.
</t>
    </r>
  </si>
  <si>
    <r>
      <t xml:space="preserve">Reporte At. Ciudadano: </t>
    </r>
    <r>
      <rPr>
        <sz val="9"/>
        <rFont val="Tahoma"/>
        <family val="2"/>
      </rPr>
      <t xml:space="preserve">En reunión realizada entre Planeación y Atención al Ciudadano el 13 de noviembre de 2019 se realizó la verificación de la información que tiene la entidad registrada en la Guía de Trámites y Servicios con el fin de identificar si se requiere incluirla dentro del Sistema Único de Información y Trámites SUIT como OPAS o trámites. Producto de esto se adelantó la priorización de los cuatro servicios que tiene la entidad para validar en la siguiente vigencia el cargue de los mismos en el SUIT.
</t>
    </r>
    <r>
      <rPr>
        <b/>
        <sz val="9"/>
        <rFont val="Tahoma"/>
        <family val="2"/>
      </rPr>
      <t xml:space="preserve">Análisis OCI: </t>
    </r>
    <r>
      <rPr>
        <sz val="9"/>
        <rFont val="Tahoma"/>
        <family val="2"/>
      </rPr>
      <t xml:space="preserve">Se evidencia dentro de los soportes remitidos las actas de revisión de los servicios inscritos en el SUIT realizadas entre el área de Atención al Ciudadano y el área de Planeación a lo largo de la vigencia 2019; sobre la última revisión efectuada el 13 de noviembre de 2019, se realizó la priorización de 4 servicios para ser incluidos como OPAS en el SUIT. Teniendo en cuenta el reporte del área, así como el soporte remitido se recomienda que se tenga en cuenta para la formulación del nuevo plan la actividad pendiente de "validar en la siguiente vigencia el cargue de los mismos en el SUIT". 
Teniendo en cuenta lo anterior, así como los plazos de ejecución establecidos se califica la acción como </t>
    </r>
    <r>
      <rPr>
        <b/>
        <sz val="9"/>
        <rFont val="Tahoma"/>
        <family val="2"/>
      </rPr>
      <t>"Terminada"</t>
    </r>
    <r>
      <rPr>
        <sz val="9"/>
        <rFont val="Tahoma"/>
        <family val="2"/>
      </rPr>
      <t>.</t>
    </r>
  </si>
  <si>
    <r>
      <rPr>
        <b/>
        <sz val="9"/>
        <rFont val="Tahoma"/>
        <family val="2"/>
      </rPr>
      <t>Reporte T. Humano:</t>
    </r>
    <r>
      <rPr>
        <sz val="9"/>
        <rFont val="Tahoma"/>
        <family val="2"/>
      </rPr>
      <t xml:space="preserve"> El manual se ha socializado por la intranet y por boletines internos.
</t>
    </r>
    <r>
      <rPr>
        <b/>
        <sz val="9"/>
        <rFont val="Tahoma"/>
        <family val="2"/>
      </rPr>
      <t>Análisis OCI:</t>
    </r>
    <r>
      <rPr>
        <sz val="9"/>
        <rFont val="Tahoma"/>
        <family val="2"/>
      </rPr>
      <t xml:space="preserve">  De acuerdo a la información suministrada por Talento Humano para el presente corte se reitera lo indicado en el seguimiento anterior, se evidenció en el Boletín interno #16 del 09/04/2019 la socialización en la intranet del Canal del manual de convivencia. Dado que se tiene evidencia de una socialización, y la acción formulada hace referencia a (2) socializaciones, se recomienda realizar la segunda socialización del manual tal y como se formulo en la acción. Teniendo en cuenta que la acción venció el 31/12/2019 esta queda </t>
    </r>
    <r>
      <rPr>
        <b/>
        <sz val="9"/>
        <rFont val="Tahoma"/>
        <family val="2"/>
      </rPr>
      <t>"Incumplida"</t>
    </r>
    <r>
      <rPr>
        <sz val="9"/>
        <rFont val="Tahoma"/>
        <family val="2"/>
      </rPr>
      <t xml:space="preserve">. </t>
    </r>
  </si>
  <si>
    <r>
      <rPr>
        <b/>
        <sz val="9"/>
        <rFont val="Tahoma"/>
        <family val="2"/>
      </rPr>
      <t xml:space="preserve">Reporte Ser. Administrativos:  </t>
    </r>
    <r>
      <rPr>
        <sz val="9"/>
        <rFont val="Tahoma"/>
        <family val="2"/>
      </rPr>
      <t>Después de analizar el contrato 412 de 2018 de megaseguridad,el cual tiene 19 obligación, se determina que de acuerdo a la normatividad de la superintendencia de vigilancia y seguridad privada, se deben incluir nuevas obligaciones como se evidencia en el contrato 462 de 2019 obligaciones especificas de la 20 a la 26.</t>
    </r>
    <r>
      <rPr>
        <b/>
        <sz val="9"/>
        <rFont val="Tahoma"/>
        <family val="2"/>
      </rPr>
      <t xml:space="preserve">
Análisis OCI: </t>
    </r>
    <r>
      <rPr>
        <sz val="9"/>
        <rFont val="Tahoma"/>
        <family val="2"/>
      </rPr>
      <t>1. De conformidad con los documentos remitidos por el área de Servicios Administrativos en los cuales luego de revisar el contrato 412 de 2018 conforme la normatividad establecida por  la superintendencia de vigilancia y seguridad privada, se determina incluir obligaciones adicionales al contrato del 2019 para dar cumplimiento a nuevos requerimientos del Canal. se da por cumplida la acción.
2. Se evidenció informe de seguridad enviado por la empresa AMCOVIT LTDA. de junio 5 de 2019. en el cual se dejan unas observaciones al Canal, las cuales deben ser atendidas dando así cumplimiento a la acción. Dado lo anterior la acción queda</t>
    </r>
    <r>
      <rPr>
        <b/>
        <sz val="9"/>
        <rFont val="Tahoma"/>
        <family val="2"/>
      </rPr>
      <t xml:space="preserve"> "Terminada".</t>
    </r>
  </si>
  <si>
    <r>
      <rPr>
        <b/>
        <sz val="9"/>
        <rFont val="Tahoma"/>
        <family val="2"/>
      </rPr>
      <t xml:space="preserve">Reporte Ser. Administrativos: </t>
    </r>
    <r>
      <rPr>
        <sz val="9"/>
        <rFont val="Tahoma"/>
        <family val="2"/>
      </rPr>
      <t xml:space="preserve">1. Elaborar anexos técnicos para la adquisición de bienes y/o servicios que realiza Servicios Administrativos 
2.  Estudios del mercado y análisis del sector de los procesos adelantados
</t>
    </r>
    <r>
      <rPr>
        <b/>
        <sz val="9"/>
        <rFont val="Tahoma"/>
        <family val="2"/>
      </rPr>
      <t xml:space="preserve">
Análisis OCI:</t>
    </r>
    <r>
      <rPr>
        <sz val="9"/>
        <rFont val="Tahoma"/>
        <family val="2"/>
      </rPr>
      <t xml:space="preserve"> De acuerdo con la información entregada por Gestión Documental se observa lo siguiente: la acción No. 1  se envían formatos en Excel denominados anexo técnico de cotización  de adecuaciones, anexo técnico de cotización compra mobiliario, anexo técnico de cotización de aire acondicionado. la acción se cumple
Acción No. 2  se anexa estudio previo de fecha 6 de junio de 2019; el cual se indican valores de referencia de los artículos a adquirir y estudio de  sector, se recomienda enviar más soportes sobre el cumplimiento de esta acción.  
Por lo anterior, la acción queda</t>
    </r>
    <r>
      <rPr>
        <b/>
        <sz val="9"/>
        <rFont val="Tahoma"/>
        <family val="2"/>
      </rPr>
      <t xml:space="preserve"> " Terminada".</t>
    </r>
  </si>
  <si>
    <r>
      <t xml:space="preserve">Reporte C. Técnica: </t>
    </r>
    <r>
      <rPr>
        <sz val="9"/>
        <rFont val="Tahoma"/>
        <family val="2"/>
      </rPr>
      <t>Se organizo la información correspondiente a los anexos técnicos de cada uno de los procesos adelantados por parte de la coordinación técnica.</t>
    </r>
    <r>
      <rPr>
        <b/>
        <sz val="9"/>
        <rFont val="Tahoma"/>
        <family val="2"/>
      </rPr>
      <t xml:space="preserve">
Análisis OCI: </t>
    </r>
    <r>
      <rPr>
        <sz val="9"/>
        <rFont val="Tahoma"/>
        <family val="2"/>
      </rPr>
      <t xml:space="preserve">Se verifican las carpetas remitidas por el área evidenciando que se vienen realizando anexos técnicos para las cotizaciones de cada proceso adelantado; sin embargo, dichos anexos no cuentan con unidad de criterio, por lo que se recomienda al área adelantar un formato que unifique los requerimientos y posteriormente incorporarlo en el SIG para los futuros procesos del área. 
Teniendo en cuenta que se vienen adelantando los anexos de adquisición de los diferentes bienes y/o servicios de la Coordinación se califica la acción como </t>
    </r>
    <r>
      <rPr>
        <b/>
        <sz val="9"/>
        <rFont val="Tahoma"/>
        <family val="2"/>
      </rPr>
      <t>"Terminada"</t>
    </r>
    <r>
      <rPr>
        <sz val="9"/>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</si>
</sst>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b/>
      <sz val="9"/>
      <color theme="1"/>
      <name val="Tahoma"/>
      <family val="2"/>
    </font>
    <font>
      <sz val="9"/>
      <color theme="1"/>
      <name val="Tahoma"/>
      <family val="2"/>
    </font>
    <font>
      <b/>
      <sz val="9"/>
      <color theme="0"/>
      <name val="Tahoma"/>
      <family val="2"/>
    </font>
    <font>
      <sz val="10"/>
      <color theme="1"/>
      <name val="Tahoma"/>
      <family val="2"/>
    </font>
    <font>
      <b/>
      <sz val="10"/>
      <color theme="1"/>
      <name val="Tahoma"/>
      <family val="2"/>
    </font>
    <font>
      <sz val="10"/>
      <name val="Arial"/>
      <family val="2"/>
    </font>
    <font>
      <sz val="10"/>
      <color indexed="8"/>
      <name val="Tahoma"/>
      <family val="2"/>
    </font>
    <font>
      <sz val="10"/>
      <name val="Tahoma"/>
      <family val="2"/>
    </font>
    <font>
      <sz val="9"/>
      <name val="Tahoma"/>
      <family val="2"/>
    </font>
    <font>
      <b/>
      <sz val="9"/>
      <name val="Tahoma"/>
      <family val="2"/>
    </font>
    <font>
      <sz val="8"/>
      <color theme="1"/>
      <name val="Tahoma"/>
      <family val="2"/>
    </font>
    <font>
      <b/>
      <sz val="10"/>
      <color theme="0"/>
      <name val="Tahoma"/>
      <family val="2"/>
    </font>
    <font>
      <b/>
      <sz val="8"/>
      <color theme="1"/>
      <name val="Tahoma"/>
      <family val="2"/>
    </font>
    <font>
      <i/>
      <sz val="9"/>
      <color theme="1"/>
      <name val="Tahoma"/>
      <family val="2"/>
    </font>
    <font>
      <b/>
      <sz val="18"/>
      <name val="Tahoma"/>
      <family val="2"/>
    </font>
    <font>
      <u/>
      <sz val="9"/>
      <name val="Tahoma"/>
      <family val="2"/>
    </font>
    <font>
      <i/>
      <sz val="9"/>
      <name val="Tahoma"/>
      <family val="2"/>
    </font>
  </fonts>
  <fills count="2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2060"/>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0000"/>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theme="0"/>
      </left>
      <right style="thin">
        <color theme="0"/>
      </right>
      <top style="medium">
        <color indexed="64"/>
      </top>
      <bottom/>
      <diagonal/>
    </border>
    <border>
      <left style="thin">
        <color theme="0"/>
      </left>
      <right style="thin">
        <color theme="0"/>
      </right>
      <top/>
      <bottom style="thin">
        <color theme="0"/>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medium">
        <color indexed="64"/>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7" fillId="0" borderId="0"/>
  </cellStyleXfs>
  <cellXfs count="199">
    <xf numFmtId="0" fontId="0" fillId="0" borderId="0" xfId="0"/>
    <xf numFmtId="0" fontId="5"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0" xfId="0" applyFont="1" applyFill="1"/>
    <xf numFmtId="9" fontId="5" fillId="0" borderId="0" xfId="1" applyFont="1" applyFill="1" applyAlignment="1">
      <alignment horizontal="center" vertical="center"/>
    </xf>
    <xf numFmtId="9" fontId="5" fillId="0" borderId="0" xfId="1" applyFont="1" applyAlignment="1">
      <alignment horizontal="center" vertical="center"/>
    </xf>
    <xf numFmtId="0" fontId="6" fillId="0" borderId="0" xfId="0" applyFont="1" applyAlignment="1">
      <alignment horizontal="center" vertical="center"/>
    </xf>
    <xf numFmtId="9" fontId="6" fillId="0" borderId="0" xfId="1" applyFont="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xf numFmtId="0" fontId="8" fillId="0" borderId="0" xfId="2" applyFont="1" applyFill="1" applyBorder="1"/>
    <xf numFmtId="1" fontId="5" fillId="0" borderId="0" xfId="1" applyNumberFormat="1" applyFont="1" applyAlignment="1">
      <alignment horizontal="center" vertical="center"/>
    </xf>
    <xf numFmtId="0" fontId="8" fillId="0" borderId="0" xfId="2" applyFont="1" applyFill="1" applyBorder="1" applyAlignment="1">
      <alignment vertical="center" wrapText="1"/>
    </xf>
    <xf numFmtId="0" fontId="9" fillId="0" borderId="0" xfId="2" applyFont="1"/>
    <xf numFmtId="0" fontId="3" fillId="0" borderId="2" xfId="0" applyFont="1" applyFill="1" applyBorder="1" applyAlignment="1" applyProtection="1">
      <alignment horizontal="center" vertical="center" wrapText="1"/>
    </xf>
    <xf numFmtId="15" fontId="3" fillId="0" borderId="2" xfId="0" applyNumberFormat="1" applyFont="1" applyFill="1" applyBorder="1" applyAlignment="1" applyProtection="1">
      <alignment horizontal="center" vertical="center" wrapText="1"/>
    </xf>
    <xf numFmtId="9" fontId="3" fillId="0" borderId="2" xfId="1" applyFont="1" applyFill="1" applyBorder="1" applyAlignment="1" applyProtection="1">
      <alignment horizontal="center" vertical="center" wrapText="1"/>
    </xf>
    <xf numFmtId="0" fontId="3" fillId="0" borderId="2" xfId="0" applyFont="1" applyFill="1" applyBorder="1" applyAlignment="1" applyProtection="1">
      <alignment horizontal="justify" vertical="center" wrapText="1"/>
    </xf>
    <xf numFmtId="0" fontId="3" fillId="0" borderId="0" xfId="0" applyFont="1" applyFill="1" applyAlignment="1" applyProtection="1">
      <alignment wrapText="1"/>
    </xf>
    <xf numFmtId="0" fontId="2" fillId="2" borderId="2"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0" xfId="0" applyFont="1" applyAlignment="1" applyProtection="1">
      <alignment vertical="center"/>
    </xf>
    <xf numFmtId="9" fontId="3" fillId="0" borderId="2" xfId="1"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wrapText="1"/>
    </xf>
    <xf numFmtId="0" fontId="3" fillId="0" borderId="0" xfId="0" applyFont="1" applyFill="1" applyAlignment="1" applyProtection="1">
      <alignment vertical="center" wrapText="1"/>
    </xf>
    <xf numFmtId="0" fontId="10"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justify" vertical="center" wrapText="1"/>
    </xf>
    <xf numFmtId="0" fontId="3" fillId="0" borderId="0" xfId="0"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9" fontId="3" fillId="0" borderId="2" xfId="0" applyNumberFormat="1" applyFont="1" applyBorder="1" applyAlignment="1" applyProtection="1">
      <alignment horizontal="center" vertical="center"/>
    </xf>
    <xf numFmtId="0" fontId="12" fillId="0" borderId="0" xfId="0" applyFont="1" applyAlignment="1" applyProtection="1">
      <alignment vertical="center"/>
    </xf>
    <xf numFmtId="0" fontId="3" fillId="0" borderId="0" xfId="0" applyFont="1" applyAlignment="1" applyProtection="1">
      <alignment horizontal="center" vertical="center"/>
    </xf>
    <xf numFmtId="9" fontId="3" fillId="0" borderId="0" xfId="0" applyNumberFormat="1" applyFont="1" applyAlignment="1" applyProtection="1">
      <alignment horizontal="center" vertical="center"/>
    </xf>
    <xf numFmtId="9" fontId="3" fillId="0" borderId="0" xfId="1" applyFont="1" applyAlignment="1" applyProtection="1">
      <alignment horizontal="center" vertical="center"/>
    </xf>
    <xf numFmtId="0" fontId="3" fillId="0" borderId="2" xfId="0" quotePrefix="1" applyFont="1" applyFill="1" applyBorder="1" applyAlignment="1" applyProtection="1">
      <alignment horizontal="justify" vertical="center" wrapText="1"/>
    </xf>
    <xf numFmtId="0" fontId="3" fillId="0" borderId="2" xfId="0" applyFont="1" applyBorder="1" applyAlignment="1" applyProtection="1">
      <alignment horizontal="justify" vertical="center" wrapText="1"/>
    </xf>
    <xf numFmtId="0" fontId="3" fillId="0" borderId="0" xfId="0" applyFont="1" applyAlignment="1" applyProtection="1">
      <alignment horizontal="justify"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3" fillId="0" borderId="8" xfId="0" applyFont="1" applyFill="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8" xfId="0" applyFont="1" applyBorder="1" applyAlignment="1" applyProtection="1">
      <alignment horizontal="center" vertical="center" wrapText="1"/>
    </xf>
    <xf numFmtId="15" fontId="3" fillId="0" borderId="1" xfId="0" applyNumberFormat="1" applyFont="1" applyFill="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justify" vertical="center" wrapText="1"/>
    </xf>
    <xf numFmtId="0" fontId="2" fillId="0" borderId="2" xfId="0" applyFont="1" applyFill="1" applyBorder="1" applyAlignment="1" applyProtection="1">
      <alignment vertical="center" wrapText="1"/>
    </xf>
    <xf numFmtId="0" fontId="3" fillId="0" borderId="2" xfId="0" applyFont="1" applyFill="1" applyBorder="1" applyAlignment="1" applyProtection="1">
      <alignment vertical="center" wrapText="1"/>
    </xf>
    <xf numFmtId="15" fontId="3" fillId="0" borderId="20" xfId="0" applyNumberFormat="1"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xf>
    <xf numFmtId="0" fontId="3" fillId="0" borderId="4" xfId="0" applyFont="1" applyFill="1" applyBorder="1" applyAlignment="1" applyProtection="1">
      <alignment horizontal="center" vertical="center" wrapText="1"/>
    </xf>
    <xf numFmtId="9" fontId="3" fillId="0" borderId="4" xfId="1"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10" fillId="0" borderId="4" xfId="0" applyFont="1" applyFill="1" applyBorder="1" applyAlignment="1" applyProtection="1">
      <alignment horizontal="justify" vertical="center" wrapText="1"/>
    </xf>
    <xf numFmtId="0" fontId="3" fillId="0" borderId="21" xfId="0" applyFont="1" applyFill="1" applyBorder="1" applyAlignment="1" applyProtection="1">
      <alignment horizontal="center" vertical="center" wrapText="1"/>
    </xf>
    <xf numFmtId="0" fontId="12" fillId="11" borderId="22" xfId="0" applyFont="1" applyFill="1" applyBorder="1" applyAlignment="1" applyProtection="1">
      <alignment horizontal="center" vertical="center" wrapText="1"/>
    </xf>
    <xf numFmtId="0" fontId="12" fillId="11" borderId="23" xfId="0" applyFont="1" applyFill="1" applyBorder="1" applyAlignment="1" applyProtection="1">
      <alignment horizontal="center" vertical="center" wrapText="1"/>
    </xf>
    <xf numFmtId="9" fontId="12" fillId="11" borderId="23" xfId="1" applyFont="1" applyFill="1" applyBorder="1" applyAlignment="1" applyProtection="1">
      <alignment horizontal="center" vertical="center" wrapText="1"/>
    </xf>
    <xf numFmtId="0" fontId="14" fillId="11" borderId="23" xfId="0" applyFont="1" applyFill="1" applyBorder="1" applyAlignment="1" applyProtection="1">
      <alignment horizontal="center" vertical="center" wrapText="1"/>
    </xf>
    <xf numFmtId="0" fontId="12" fillId="11" borderId="24" xfId="0" applyFont="1" applyFill="1" applyBorder="1" applyAlignment="1" applyProtection="1">
      <alignment horizontal="center" vertical="center" wrapText="1"/>
    </xf>
    <xf numFmtId="0" fontId="12" fillId="14" borderId="22" xfId="0" applyFont="1" applyFill="1" applyBorder="1" applyAlignment="1" applyProtection="1">
      <alignment horizontal="center" vertical="center" wrapText="1"/>
    </xf>
    <xf numFmtId="0" fontId="12" fillId="14" borderId="23" xfId="0" applyFont="1" applyFill="1" applyBorder="1" applyAlignment="1" applyProtection="1">
      <alignment horizontal="center" vertical="center" wrapText="1"/>
    </xf>
    <xf numFmtId="9" fontId="12" fillId="14" borderId="23" xfId="1" applyFont="1" applyFill="1" applyBorder="1" applyAlignment="1" applyProtection="1">
      <alignment horizontal="center" vertical="center" wrapText="1"/>
    </xf>
    <xf numFmtId="0" fontId="12" fillId="14" borderId="24"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4" xfId="0" applyFont="1" applyFill="1" applyBorder="1" applyAlignment="1" applyProtection="1">
      <alignment horizontal="justify" vertical="center" wrapText="1"/>
    </xf>
    <xf numFmtId="9" fontId="3" fillId="0" borderId="4" xfId="1" applyNumberFormat="1" applyFont="1" applyFill="1" applyBorder="1" applyAlignment="1" applyProtection="1">
      <alignment horizontal="center" vertical="center" wrapText="1"/>
    </xf>
    <xf numFmtId="15" fontId="3" fillId="0" borderId="4" xfId="0" applyNumberFormat="1" applyFont="1" applyFill="1" applyBorder="1" applyAlignment="1" applyProtection="1">
      <alignment horizontal="center" vertical="center" wrapText="1"/>
    </xf>
    <xf numFmtId="0" fontId="12" fillId="3" borderId="22" xfId="0" applyFont="1" applyFill="1" applyBorder="1" applyAlignment="1" applyProtection="1">
      <alignment horizontal="center" vertical="center" wrapText="1"/>
    </xf>
    <xf numFmtId="0" fontId="12" fillId="3" borderId="23" xfId="0" applyFont="1" applyFill="1" applyBorder="1" applyAlignment="1" applyProtection="1">
      <alignment horizontal="center" vertical="center" wrapText="1"/>
    </xf>
    <xf numFmtId="9" fontId="12" fillId="3" borderId="23" xfId="0" applyNumberFormat="1" applyFont="1" applyFill="1" applyBorder="1" applyAlignment="1" applyProtection="1">
      <alignment horizontal="center" vertical="center" wrapText="1"/>
    </xf>
    <xf numFmtId="0" fontId="12" fillId="3" borderId="24" xfId="0" applyFont="1" applyFill="1" applyBorder="1" applyAlignment="1" applyProtection="1">
      <alignment horizontal="center" vertical="center" wrapText="1"/>
    </xf>
    <xf numFmtId="0" fontId="12" fillId="8" borderId="22" xfId="0" applyFont="1" applyFill="1" applyBorder="1" applyAlignment="1" applyProtection="1">
      <alignment horizontal="center" vertical="center" wrapText="1"/>
    </xf>
    <xf numFmtId="0" fontId="12" fillId="8" borderId="23" xfId="0" applyFont="1" applyFill="1" applyBorder="1" applyAlignment="1" applyProtection="1">
      <alignment horizontal="center" vertical="center" wrapText="1"/>
    </xf>
    <xf numFmtId="0" fontId="12" fillId="8" borderId="24" xfId="0" applyFont="1" applyFill="1" applyBorder="1" applyAlignment="1" applyProtection="1">
      <alignment horizontal="center" vertical="center" wrapText="1"/>
    </xf>
    <xf numFmtId="0" fontId="10" fillId="18" borderId="2" xfId="0" applyFont="1" applyFill="1" applyBorder="1" applyAlignment="1" applyProtection="1">
      <alignment horizontal="justify" vertical="center" wrapText="1"/>
    </xf>
    <xf numFmtId="9" fontId="3" fillId="18" borderId="2" xfId="1" applyFont="1" applyFill="1" applyBorder="1" applyAlignment="1" applyProtection="1">
      <alignment horizontal="center" vertical="center" wrapText="1"/>
    </xf>
    <xf numFmtId="0" fontId="2" fillId="18" borderId="2" xfId="0" applyFont="1" applyFill="1" applyBorder="1" applyAlignment="1" applyProtection="1">
      <alignment horizontal="center" vertical="center" wrapText="1"/>
    </xf>
    <xf numFmtId="0" fontId="3" fillId="18" borderId="3" xfId="0" applyFont="1" applyFill="1" applyBorder="1" applyAlignment="1" applyProtection="1">
      <alignment horizontal="center" vertical="center" wrapText="1"/>
    </xf>
    <xf numFmtId="0" fontId="2" fillId="18" borderId="2" xfId="0" applyFont="1" applyFill="1" applyBorder="1" applyAlignment="1" applyProtection="1">
      <alignment horizontal="justify" vertical="center" wrapText="1"/>
    </xf>
    <xf numFmtId="15" fontId="3" fillId="18" borderId="1" xfId="0" applyNumberFormat="1" applyFont="1" applyFill="1" applyBorder="1" applyAlignment="1" applyProtection="1">
      <alignment horizontal="center" vertical="center" wrapText="1"/>
    </xf>
    <xf numFmtId="0" fontId="3" fillId="18" borderId="2" xfId="0" applyFont="1" applyFill="1" applyBorder="1" applyAlignment="1" applyProtection="1">
      <alignment horizontal="justify" vertical="center" wrapText="1"/>
    </xf>
    <xf numFmtId="0" fontId="3" fillId="18" borderId="1" xfId="0" applyFont="1" applyFill="1" applyBorder="1" applyAlignment="1" applyProtection="1">
      <alignment horizontal="center" vertical="center"/>
    </xf>
    <xf numFmtId="0" fontId="3" fillId="18" borderId="2" xfId="0" applyFont="1" applyFill="1" applyBorder="1" applyAlignment="1" applyProtection="1">
      <alignment vertical="center"/>
    </xf>
    <xf numFmtId="0" fontId="3" fillId="18" borderId="3" xfId="0" applyFont="1" applyFill="1" applyBorder="1" applyAlignment="1" applyProtection="1">
      <alignment horizontal="center" vertical="center"/>
    </xf>
    <xf numFmtId="15" fontId="3" fillId="18" borderId="2" xfId="0" applyNumberFormat="1" applyFont="1" applyFill="1" applyBorder="1" applyAlignment="1" applyProtection="1">
      <alignment horizontal="center" vertical="center" wrapText="1"/>
    </xf>
    <xf numFmtId="0" fontId="3" fillId="18" borderId="2" xfId="0" applyFont="1" applyFill="1" applyBorder="1" applyAlignment="1" applyProtection="1">
      <alignment horizontal="center" vertical="center" wrapText="1"/>
    </xf>
    <xf numFmtId="0" fontId="3" fillId="18" borderId="2" xfId="0" applyFont="1" applyFill="1" applyBorder="1" applyAlignment="1" applyProtection="1">
      <alignment horizontal="left" vertical="center" wrapText="1"/>
    </xf>
    <xf numFmtId="0" fontId="3" fillId="18" borderId="4" xfId="0" applyFont="1" applyFill="1" applyBorder="1" applyAlignment="1" applyProtection="1">
      <alignment horizontal="center" vertical="center" wrapText="1"/>
    </xf>
    <xf numFmtId="9" fontId="3" fillId="18" borderId="4" xfId="1" applyFont="1" applyFill="1" applyBorder="1" applyAlignment="1" applyProtection="1">
      <alignment horizontal="center" vertical="center" wrapText="1"/>
    </xf>
    <xf numFmtId="0" fontId="2" fillId="18" borderId="4" xfId="0" applyFont="1" applyFill="1" applyBorder="1" applyAlignment="1" applyProtection="1">
      <alignment horizontal="center" vertical="center" wrapText="1"/>
    </xf>
    <xf numFmtId="0" fontId="10" fillId="18" borderId="2" xfId="0" applyFont="1" applyFill="1" applyBorder="1" applyAlignment="1" applyProtection="1">
      <alignment horizontal="left" vertical="center" wrapText="1"/>
    </xf>
    <xf numFmtId="0" fontId="3" fillId="18" borderId="1" xfId="0" applyFont="1" applyFill="1" applyBorder="1" applyAlignment="1" applyProtection="1">
      <alignment vertical="center"/>
    </xf>
    <xf numFmtId="0" fontId="3" fillId="0" borderId="32"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18" borderId="33" xfId="0" applyFont="1" applyFill="1" applyBorder="1" applyAlignment="1" applyProtection="1">
      <alignment horizontal="center" vertical="center" wrapText="1"/>
    </xf>
    <xf numFmtId="0" fontId="12" fillId="17" borderId="34" xfId="0" applyFont="1" applyFill="1" applyBorder="1" applyAlignment="1" applyProtection="1">
      <alignment horizontal="center" vertical="center" wrapText="1"/>
    </xf>
    <xf numFmtId="0" fontId="12" fillId="17" borderId="35" xfId="0" applyFont="1" applyFill="1" applyBorder="1" applyAlignment="1" applyProtection="1">
      <alignment horizontal="center" vertical="center" wrapText="1"/>
    </xf>
    <xf numFmtId="0" fontId="2" fillId="17" borderId="36" xfId="0" applyFont="1" applyFill="1" applyBorder="1" applyAlignment="1" applyProtection="1">
      <alignment horizontal="center" vertical="center" wrapText="1"/>
    </xf>
    <xf numFmtId="0" fontId="12" fillId="17" borderId="37" xfId="0" applyFont="1" applyFill="1" applyBorder="1" applyAlignment="1" applyProtection="1">
      <alignment horizontal="center" vertical="center" wrapText="1"/>
    </xf>
    <xf numFmtId="15" fontId="3" fillId="0" borderId="38" xfId="0" applyNumberFormat="1" applyFont="1" applyFill="1" applyBorder="1" applyAlignment="1" applyProtection="1">
      <alignment horizontal="center" vertical="center" wrapText="1"/>
    </xf>
    <xf numFmtId="0" fontId="3" fillId="0" borderId="39" xfId="0" applyFont="1" applyFill="1" applyBorder="1" applyAlignment="1" applyProtection="1">
      <alignment horizontal="left" vertical="center" wrapText="1"/>
    </xf>
    <xf numFmtId="0" fontId="3" fillId="0" borderId="39" xfId="0" applyFont="1" applyFill="1" applyBorder="1" applyAlignment="1" applyProtection="1">
      <alignment horizontal="center" vertical="center" wrapText="1"/>
    </xf>
    <xf numFmtId="9" fontId="3" fillId="0" borderId="39" xfId="1"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18" borderId="3" xfId="0" applyFont="1" applyFill="1" applyBorder="1" applyAlignment="1" applyProtection="1">
      <alignment vertical="center"/>
    </xf>
    <xf numFmtId="15" fontId="3" fillId="0" borderId="22" xfId="0" applyNumberFormat="1" applyFont="1" applyFill="1" applyBorder="1" applyAlignment="1" applyProtection="1">
      <alignment horizontal="center" vertical="center" wrapText="1"/>
    </xf>
    <xf numFmtId="0" fontId="10" fillId="0" borderId="23" xfId="0" applyFont="1" applyFill="1" applyBorder="1" applyAlignment="1" applyProtection="1">
      <alignment horizontal="left" vertical="center" wrapText="1"/>
    </xf>
    <xf numFmtId="0" fontId="3" fillId="0" borderId="23" xfId="0" applyFont="1" applyFill="1" applyBorder="1" applyAlignment="1" applyProtection="1">
      <alignment horizontal="center" vertical="center" wrapText="1"/>
    </xf>
    <xf numFmtId="9" fontId="3" fillId="0" borderId="23" xfId="1"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11" fillId="18" borderId="2" xfId="0" applyFont="1" applyFill="1" applyBorder="1" applyAlignment="1" applyProtection="1">
      <alignment horizontal="justify" vertical="center" wrapText="1"/>
    </xf>
    <xf numFmtId="0" fontId="3" fillId="18" borderId="1" xfId="0" applyFont="1" applyFill="1" applyBorder="1" applyAlignment="1" applyProtection="1">
      <alignment vertical="center" wrapText="1"/>
    </xf>
    <xf numFmtId="0" fontId="3" fillId="18" borderId="2" xfId="0" applyFont="1" applyFill="1" applyBorder="1" applyAlignment="1" applyProtection="1">
      <alignment vertical="center" wrapText="1"/>
    </xf>
    <xf numFmtId="0" fontId="3" fillId="18" borderId="3" xfId="0" applyFont="1" applyFill="1" applyBorder="1" applyAlignment="1" applyProtection="1">
      <alignment vertical="center" wrapText="1"/>
    </xf>
    <xf numFmtId="9" fontId="3" fillId="19" borderId="39" xfId="1" applyFont="1" applyFill="1" applyBorder="1" applyAlignment="1" applyProtection="1">
      <alignment horizontal="center" vertical="center" wrapText="1"/>
    </xf>
    <xf numFmtId="9" fontId="3" fillId="19" borderId="2" xfId="1" applyFont="1" applyFill="1" applyBorder="1" applyAlignment="1" applyProtection="1">
      <alignment horizontal="center" vertical="center" wrapText="1"/>
    </xf>
    <xf numFmtId="9" fontId="3" fillId="19" borderId="23" xfId="1" applyFont="1" applyFill="1" applyBorder="1" applyAlignment="1" applyProtection="1">
      <alignment horizontal="center" vertical="center" wrapText="1"/>
    </xf>
    <xf numFmtId="0" fontId="11" fillId="0" borderId="23" xfId="0" applyFont="1" applyFill="1" applyBorder="1" applyAlignment="1" applyProtection="1">
      <alignment horizontal="justify" vertical="center" wrapText="1"/>
    </xf>
    <xf numFmtId="0" fontId="4" fillId="12" borderId="9" xfId="0" applyFont="1" applyFill="1" applyBorder="1" applyAlignment="1" applyProtection="1">
      <alignment horizontal="center" vertical="center" wrapText="1"/>
    </xf>
    <xf numFmtId="0" fontId="4" fillId="12" borderId="10" xfId="0" applyFont="1" applyFill="1" applyBorder="1" applyAlignment="1" applyProtection="1">
      <alignment horizontal="center" vertical="center" wrapText="1"/>
    </xf>
    <xf numFmtId="0" fontId="4" fillId="12" borderId="11"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13" borderId="18" xfId="0" applyFont="1" applyFill="1" applyBorder="1" applyAlignment="1" applyProtection="1">
      <alignment horizontal="center" vertical="center" wrapText="1"/>
    </xf>
    <xf numFmtId="0" fontId="2" fillId="13" borderId="20" xfId="0" applyFont="1" applyFill="1" applyBorder="1" applyAlignment="1" applyProtection="1">
      <alignment horizontal="center" vertical="center" wrapText="1"/>
    </xf>
    <xf numFmtId="0" fontId="2" fillId="13" borderId="15" xfId="0" applyFont="1" applyFill="1" applyBorder="1" applyAlignment="1" applyProtection="1">
      <alignment horizontal="center" vertical="center" wrapText="1"/>
    </xf>
    <xf numFmtId="0" fontId="2" fillId="13" borderId="4"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13" borderId="19" xfId="0" applyFont="1" applyFill="1" applyBorder="1" applyAlignment="1" applyProtection="1">
      <alignment horizontal="center" vertical="center" wrapText="1"/>
    </xf>
    <xf numFmtId="0" fontId="2" fillId="13" borderId="21" xfId="0" applyFont="1" applyFill="1" applyBorder="1" applyAlignment="1" applyProtection="1">
      <alignment horizontal="center" vertical="center" wrapText="1"/>
    </xf>
    <xf numFmtId="0" fontId="10" fillId="5" borderId="7" xfId="0" applyFont="1" applyFill="1" applyBorder="1" applyAlignment="1" applyProtection="1">
      <alignment horizontal="center" vertical="center"/>
    </xf>
    <xf numFmtId="0" fontId="10" fillId="5" borderId="25"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10" fillId="5" borderId="12" xfId="0" applyFont="1" applyFill="1" applyBorder="1" applyAlignment="1" applyProtection="1">
      <alignment horizontal="center" vertical="center"/>
    </xf>
    <xf numFmtId="0" fontId="10" fillId="5" borderId="13" xfId="0" applyFont="1" applyFill="1" applyBorder="1" applyAlignment="1" applyProtection="1">
      <alignment horizontal="center" vertical="center"/>
    </xf>
    <xf numFmtId="9" fontId="2" fillId="2" borderId="15" xfId="0" applyNumberFormat="1"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3" fillId="9" borderId="9" xfId="0" applyFont="1" applyFill="1" applyBorder="1" applyAlignment="1" applyProtection="1">
      <alignment horizontal="center" vertical="center" wrapText="1"/>
    </xf>
    <xf numFmtId="0" fontId="13" fillId="9" borderId="10" xfId="0" applyFont="1" applyFill="1" applyBorder="1" applyAlignment="1" applyProtection="1">
      <alignment horizontal="center" vertical="center" wrapText="1"/>
    </xf>
    <xf numFmtId="0" fontId="13" fillId="9" borderId="11" xfId="0" applyFont="1" applyFill="1" applyBorder="1" applyAlignment="1" applyProtection="1">
      <alignment horizontal="center" vertical="center" wrapText="1"/>
    </xf>
    <xf numFmtId="0" fontId="4" fillId="6" borderId="9"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2" fillId="7" borderId="19" xfId="0" applyFont="1" applyFill="1" applyBorder="1" applyAlignment="1" applyProtection="1">
      <alignment horizontal="center" vertical="center" wrapText="1"/>
    </xf>
    <xf numFmtId="0" fontId="2" fillId="7" borderId="21"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7" borderId="18" xfId="0" applyFont="1" applyFill="1" applyBorder="1" applyAlignment="1" applyProtection="1">
      <alignment horizontal="center" vertical="center" wrapText="1"/>
    </xf>
    <xf numFmtId="0" fontId="2" fillId="7" borderId="20" xfId="0" applyFont="1" applyFill="1" applyBorder="1" applyAlignment="1" applyProtection="1">
      <alignment horizontal="center" vertical="center" wrapText="1"/>
    </xf>
    <xf numFmtId="0" fontId="2" fillId="7" borderId="15"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9" fontId="2" fillId="13" borderId="15" xfId="1" applyFont="1" applyFill="1" applyBorder="1" applyAlignment="1" applyProtection="1">
      <alignment horizontal="center" vertical="center" wrapText="1"/>
    </xf>
    <xf numFmtId="9" fontId="2" fillId="13" borderId="4" xfId="1"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16" borderId="26" xfId="0" applyFont="1" applyFill="1" applyBorder="1" applyAlignment="1" applyProtection="1">
      <alignment horizontal="center" vertical="center" wrapText="1"/>
    </xf>
    <xf numFmtId="0" fontId="2" fillId="16" borderId="27" xfId="0" applyFont="1" applyFill="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4" xfId="0" applyFont="1" applyBorder="1" applyAlignment="1" applyProtection="1">
      <alignment horizontal="center" vertical="center"/>
    </xf>
    <xf numFmtId="0" fontId="16" fillId="5" borderId="7" xfId="0" applyFont="1" applyFill="1" applyBorder="1" applyAlignment="1" applyProtection="1">
      <alignment horizontal="center" vertical="center" wrapText="1"/>
    </xf>
    <xf numFmtId="0" fontId="16" fillId="5" borderId="25" xfId="0" applyFont="1" applyFill="1" applyBorder="1" applyAlignment="1" applyProtection="1">
      <alignment horizontal="center" vertical="center" wrapText="1"/>
    </xf>
    <xf numFmtId="0" fontId="16" fillId="5" borderId="5"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0" fontId="16" fillId="5" borderId="8"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6" fillId="5" borderId="12" xfId="0" applyFont="1" applyFill="1" applyBorder="1" applyAlignment="1" applyProtection="1">
      <alignment horizontal="center" vertical="center" wrapText="1"/>
    </xf>
    <xf numFmtId="0" fontId="16" fillId="5" borderId="13"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4" fillId="15" borderId="9" xfId="0" applyFont="1" applyFill="1" applyBorder="1" applyAlignment="1" applyProtection="1">
      <alignment horizontal="center" vertical="center" wrapText="1"/>
    </xf>
    <xf numFmtId="0" fontId="4" fillId="15" borderId="10" xfId="0" applyFont="1" applyFill="1" applyBorder="1" applyAlignment="1" applyProtection="1">
      <alignment horizontal="center" vertical="center" wrapText="1"/>
    </xf>
    <xf numFmtId="0" fontId="4" fillId="15" borderId="11" xfId="0" applyFont="1" applyFill="1" applyBorder="1" applyAlignment="1" applyProtection="1">
      <alignment horizontal="center" vertical="center" wrapText="1"/>
    </xf>
    <xf numFmtId="0" fontId="2" fillId="16" borderId="28" xfId="0" applyFont="1" applyFill="1" applyBorder="1" applyAlignment="1" applyProtection="1">
      <alignment horizontal="center" vertical="center" wrapText="1"/>
    </xf>
    <xf numFmtId="0" fontId="2" fillId="16" borderId="30" xfId="0" applyFont="1" applyFill="1" applyBorder="1" applyAlignment="1" applyProtection="1">
      <alignment horizontal="center" vertical="center" wrapText="1"/>
    </xf>
    <xf numFmtId="0" fontId="2" fillId="16" borderId="29" xfId="0" applyFont="1" applyFill="1" applyBorder="1" applyAlignment="1" applyProtection="1">
      <alignment horizontal="center" vertical="center" wrapText="1"/>
    </xf>
    <xf numFmtId="0" fontId="2" fillId="16" borderId="31" xfId="0" applyFont="1" applyFill="1" applyBorder="1" applyAlignment="1" applyProtection="1">
      <alignment horizontal="center" vertical="center" wrapText="1"/>
    </xf>
    <xf numFmtId="0" fontId="4" fillId="10" borderId="9" xfId="0" applyFont="1" applyFill="1" applyBorder="1" applyAlignment="1" applyProtection="1">
      <alignment horizontal="center" vertical="center" wrapText="1"/>
    </xf>
    <xf numFmtId="0" fontId="4" fillId="10" borderId="10" xfId="0" applyFont="1" applyFill="1" applyBorder="1" applyAlignment="1" applyProtection="1">
      <alignment horizontal="center" vertical="center" wrapText="1"/>
    </xf>
    <xf numFmtId="0" fontId="4" fillId="10" borderId="11"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10" fillId="0" borderId="39" xfId="0" applyFont="1" applyFill="1" applyBorder="1" applyAlignment="1" applyProtection="1">
      <alignment horizontal="justify" vertical="center" wrapText="1"/>
    </xf>
  </cellXfs>
  <cellStyles count="3">
    <cellStyle name="Normal" xfId="0" builtinId="0"/>
    <cellStyle name="Normal 2" xfId="2"/>
    <cellStyle name="Porcentaje" xfId="1" builtinId="5"/>
  </cellStyles>
  <dxfs count="95">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ill>
        <patternFill patternType="solid">
          <fgColor rgb="FFB8CCE4"/>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399026</xdr:colOff>
      <xdr:row>0</xdr:row>
      <xdr:rowOff>57150</xdr:rowOff>
    </xdr:from>
    <xdr:to>
      <xdr:col>1</xdr:col>
      <xdr:colOff>533400</xdr:colOff>
      <xdr:row>3</xdr:row>
      <xdr:rowOff>98877</xdr:rowOff>
    </xdr:to>
    <xdr:pic>
      <xdr:nvPicPr>
        <xdr:cNvPr id="2" name="0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26" y="57150"/>
          <a:ext cx="1096399" cy="61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44</xdr:col>
      <xdr:colOff>180975</xdr:colOff>
      <xdr:row>0</xdr:row>
      <xdr:rowOff>47625</xdr:rowOff>
    </xdr:from>
    <xdr:to>
      <xdr:col>44</xdr:col>
      <xdr:colOff>942975</xdr:colOff>
      <xdr:row>3</xdr:row>
      <xdr:rowOff>133350</xdr:rowOff>
    </xdr:to>
    <xdr:pic>
      <xdr:nvPicPr>
        <xdr:cNvPr id="4" name="4 Imagen" descr="C:\Users\john.garcia\Desktop\2020-01-08.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46025" y="47625"/>
          <a:ext cx="7620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2015\PM\CECS-FT-019%20Plan%20de%20Mejoramiento%20Final%20Vigencia%202014%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8"/>
  <sheetViews>
    <sheetView tabSelected="1" topLeftCell="AL76" zoomScaleNormal="100" zoomScaleSheetLayoutView="10" workbookViewId="0">
      <selection activeCell="AR78" sqref="AR78"/>
    </sheetView>
  </sheetViews>
  <sheetFormatPr baseColWidth="10" defaultRowHeight="11.25" x14ac:dyDescent="0.25"/>
  <cols>
    <col min="1" max="2" width="14.42578125" style="23" customWidth="1"/>
    <col min="3" max="3" width="14" style="23" customWidth="1"/>
    <col min="4" max="4" width="21.7109375" style="34" customWidth="1"/>
    <col min="5" max="5" width="14.28515625" style="23" customWidth="1"/>
    <col min="6" max="6" width="16.5703125" style="34" bestFit="1" customWidth="1"/>
    <col min="7" max="7" width="25" style="23" customWidth="1"/>
    <col min="8" max="8" width="20.7109375" style="34" hidden="1" customWidth="1"/>
    <col min="9" max="9" width="35.28515625" style="34" customWidth="1"/>
    <col min="10" max="10" width="28.85546875" style="39" customWidth="1"/>
    <col min="11" max="11" width="19" style="34" customWidth="1"/>
    <col min="12" max="12" width="16" style="34" customWidth="1"/>
    <col min="13" max="13" width="21.85546875" style="34" customWidth="1"/>
    <col min="14" max="14" width="25.140625" style="34" customWidth="1"/>
    <col min="15" max="15" width="16.28515625" style="35" customWidth="1"/>
    <col min="16" max="17" width="15.5703125" style="34" customWidth="1"/>
    <col min="18" max="18" width="18.7109375" style="34" customWidth="1"/>
    <col min="19" max="20" width="18.5703125" style="34" customWidth="1"/>
    <col min="21" max="21" width="14" style="34" customWidth="1"/>
    <col min="22" max="22" width="90.7109375" style="23" customWidth="1"/>
    <col min="23" max="23" width="13.85546875" style="36" customWidth="1"/>
    <col min="24" max="25" width="17.140625" style="34" customWidth="1"/>
    <col min="26" max="26" width="14.7109375" style="23" customWidth="1"/>
    <col min="27" max="27" width="59.7109375" style="23" customWidth="1"/>
    <col min="28" max="30" width="13.85546875" style="23" customWidth="1"/>
    <col min="31" max="32" width="11.42578125" style="23" hidden="1" customWidth="1"/>
    <col min="33" max="33" width="15.7109375" style="23" customWidth="1"/>
    <col min="34" max="34" width="74.85546875" style="23" customWidth="1"/>
    <col min="35" max="35" width="17.140625" style="23" customWidth="1"/>
    <col min="36" max="36" width="14.7109375" style="23" customWidth="1"/>
    <col min="37" max="37" width="59.7109375" style="23" customWidth="1"/>
    <col min="38" max="40" width="13.85546875" style="23" customWidth="1"/>
    <col min="41" max="42" width="13.85546875" style="23" hidden="1" customWidth="1"/>
    <col min="43" max="43" width="15.7109375" style="23" customWidth="1"/>
    <col min="44" max="44" width="70.7109375" style="23" customWidth="1"/>
    <col min="45" max="45" width="16.7109375" style="23" customWidth="1"/>
    <col min="46" max="16384" width="11.42578125" style="23"/>
  </cols>
  <sheetData>
    <row r="1" spans="1:45" ht="15" customHeight="1" x14ac:dyDescent="0.25">
      <c r="A1" s="142"/>
      <c r="B1" s="143"/>
      <c r="C1" s="177" t="s">
        <v>144</v>
      </c>
      <c r="D1" s="178"/>
      <c r="E1" s="178"/>
      <c r="F1" s="178"/>
      <c r="G1" s="179"/>
      <c r="H1" s="180"/>
      <c r="I1" s="177"/>
      <c r="J1" s="179"/>
      <c r="K1" s="180"/>
      <c r="L1" s="180"/>
      <c r="M1" s="180"/>
      <c r="N1" s="177"/>
      <c r="O1" s="178"/>
      <c r="P1" s="178"/>
      <c r="Q1" s="178"/>
      <c r="R1" s="178"/>
      <c r="S1" s="178"/>
      <c r="T1" s="178"/>
      <c r="U1" s="178"/>
      <c r="V1" s="178"/>
      <c r="W1" s="178"/>
      <c r="X1" s="178"/>
      <c r="Y1" s="178"/>
      <c r="Z1" s="178"/>
      <c r="AA1" s="178"/>
      <c r="AB1" s="178"/>
      <c r="AC1" s="178"/>
      <c r="AD1" s="179"/>
      <c r="AE1" s="180"/>
      <c r="AF1" s="180"/>
      <c r="AG1" s="177"/>
      <c r="AH1" s="178"/>
      <c r="AI1" s="178"/>
      <c r="AJ1" s="178"/>
      <c r="AK1" s="178"/>
      <c r="AL1" s="178"/>
      <c r="AM1" s="178"/>
      <c r="AN1" s="178"/>
      <c r="AO1" s="178"/>
      <c r="AP1" s="178"/>
      <c r="AQ1" s="178"/>
      <c r="AR1" s="179"/>
      <c r="AS1" s="174"/>
    </row>
    <row r="2" spans="1:45" ht="15" customHeight="1" x14ac:dyDescent="0.25">
      <c r="A2" s="144"/>
      <c r="B2" s="145"/>
      <c r="C2" s="181"/>
      <c r="D2" s="180"/>
      <c r="E2" s="180"/>
      <c r="F2" s="180"/>
      <c r="G2" s="182"/>
      <c r="H2" s="180"/>
      <c r="I2" s="181"/>
      <c r="J2" s="182"/>
      <c r="K2" s="180"/>
      <c r="L2" s="180"/>
      <c r="M2" s="180"/>
      <c r="N2" s="181"/>
      <c r="O2" s="180"/>
      <c r="P2" s="180"/>
      <c r="Q2" s="180"/>
      <c r="R2" s="180"/>
      <c r="S2" s="180"/>
      <c r="T2" s="180"/>
      <c r="U2" s="180"/>
      <c r="V2" s="180"/>
      <c r="W2" s="180"/>
      <c r="X2" s="180"/>
      <c r="Y2" s="180"/>
      <c r="Z2" s="180"/>
      <c r="AA2" s="180"/>
      <c r="AB2" s="180"/>
      <c r="AC2" s="180"/>
      <c r="AD2" s="182"/>
      <c r="AE2" s="180"/>
      <c r="AF2" s="180"/>
      <c r="AG2" s="181"/>
      <c r="AH2" s="180"/>
      <c r="AI2" s="180"/>
      <c r="AJ2" s="180"/>
      <c r="AK2" s="180"/>
      <c r="AL2" s="180"/>
      <c r="AM2" s="180"/>
      <c r="AN2" s="180"/>
      <c r="AO2" s="180"/>
      <c r="AP2" s="180"/>
      <c r="AQ2" s="180"/>
      <c r="AR2" s="182"/>
      <c r="AS2" s="175"/>
    </row>
    <row r="3" spans="1:45" ht="15" customHeight="1" x14ac:dyDescent="0.25">
      <c r="A3" s="144"/>
      <c r="B3" s="145"/>
      <c r="C3" s="181"/>
      <c r="D3" s="180"/>
      <c r="E3" s="180"/>
      <c r="F3" s="180"/>
      <c r="G3" s="182"/>
      <c r="H3" s="180"/>
      <c r="I3" s="181"/>
      <c r="J3" s="182"/>
      <c r="K3" s="180"/>
      <c r="L3" s="180"/>
      <c r="M3" s="180"/>
      <c r="N3" s="181"/>
      <c r="O3" s="180"/>
      <c r="P3" s="180"/>
      <c r="Q3" s="180"/>
      <c r="R3" s="180"/>
      <c r="S3" s="180"/>
      <c r="T3" s="180"/>
      <c r="U3" s="180"/>
      <c r="V3" s="180"/>
      <c r="W3" s="180"/>
      <c r="X3" s="180"/>
      <c r="Y3" s="180"/>
      <c r="Z3" s="180"/>
      <c r="AA3" s="180"/>
      <c r="AB3" s="180"/>
      <c r="AC3" s="180"/>
      <c r="AD3" s="182"/>
      <c r="AE3" s="180"/>
      <c r="AF3" s="180"/>
      <c r="AG3" s="181"/>
      <c r="AH3" s="180"/>
      <c r="AI3" s="180"/>
      <c r="AJ3" s="180"/>
      <c r="AK3" s="180"/>
      <c r="AL3" s="180"/>
      <c r="AM3" s="180"/>
      <c r="AN3" s="180"/>
      <c r="AO3" s="180"/>
      <c r="AP3" s="180"/>
      <c r="AQ3" s="180"/>
      <c r="AR3" s="182"/>
      <c r="AS3" s="175"/>
    </row>
    <row r="4" spans="1:45" ht="15" customHeight="1" thickBot="1" x14ac:dyDescent="0.3">
      <c r="A4" s="146"/>
      <c r="B4" s="147"/>
      <c r="C4" s="183"/>
      <c r="D4" s="184"/>
      <c r="E4" s="184"/>
      <c r="F4" s="184"/>
      <c r="G4" s="185"/>
      <c r="H4" s="184"/>
      <c r="I4" s="183"/>
      <c r="J4" s="185"/>
      <c r="K4" s="184"/>
      <c r="L4" s="184"/>
      <c r="M4" s="184"/>
      <c r="N4" s="183"/>
      <c r="O4" s="184"/>
      <c r="P4" s="184"/>
      <c r="Q4" s="184"/>
      <c r="R4" s="184"/>
      <c r="S4" s="184"/>
      <c r="T4" s="184"/>
      <c r="U4" s="184"/>
      <c r="V4" s="184"/>
      <c r="W4" s="184"/>
      <c r="X4" s="184"/>
      <c r="Y4" s="184"/>
      <c r="Z4" s="184"/>
      <c r="AA4" s="184"/>
      <c r="AB4" s="184"/>
      <c r="AC4" s="184"/>
      <c r="AD4" s="185"/>
      <c r="AE4" s="184"/>
      <c r="AF4" s="184"/>
      <c r="AG4" s="183"/>
      <c r="AH4" s="184"/>
      <c r="AI4" s="184"/>
      <c r="AJ4" s="184"/>
      <c r="AK4" s="184"/>
      <c r="AL4" s="184"/>
      <c r="AM4" s="184"/>
      <c r="AN4" s="184"/>
      <c r="AO4" s="184"/>
      <c r="AP4" s="184"/>
      <c r="AQ4" s="184"/>
      <c r="AR4" s="185"/>
      <c r="AS4" s="176"/>
    </row>
    <row r="5" spans="1:45" ht="17.25" customHeight="1" thickBot="1" x14ac:dyDescent="0.3">
      <c r="A5" s="150" t="s">
        <v>0</v>
      </c>
      <c r="B5" s="151"/>
      <c r="C5" s="151"/>
      <c r="D5" s="151"/>
      <c r="E5" s="151"/>
      <c r="F5" s="151"/>
      <c r="G5" s="151"/>
      <c r="H5" s="152"/>
      <c r="I5" s="153" t="s">
        <v>1</v>
      </c>
      <c r="J5" s="154"/>
      <c r="K5" s="154"/>
      <c r="L5" s="154"/>
      <c r="M5" s="154"/>
      <c r="N5" s="154"/>
      <c r="O5" s="154"/>
      <c r="P5" s="154"/>
      <c r="Q5" s="154"/>
      <c r="R5" s="154"/>
      <c r="S5" s="154"/>
      <c r="T5" s="155"/>
      <c r="U5" s="129" t="s">
        <v>405</v>
      </c>
      <c r="V5" s="130"/>
      <c r="W5" s="130"/>
      <c r="X5" s="130"/>
      <c r="Y5" s="131"/>
      <c r="Z5" s="193" t="s">
        <v>417</v>
      </c>
      <c r="AA5" s="194"/>
      <c r="AB5" s="194"/>
      <c r="AC5" s="194"/>
      <c r="AD5" s="194"/>
      <c r="AE5" s="194"/>
      <c r="AF5" s="194"/>
      <c r="AG5" s="194"/>
      <c r="AH5" s="194"/>
      <c r="AI5" s="195"/>
      <c r="AJ5" s="186" t="s">
        <v>594</v>
      </c>
      <c r="AK5" s="187"/>
      <c r="AL5" s="187"/>
      <c r="AM5" s="187"/>
      <c r="AN5" s="187"/>
      <c r="AO5" s="187"/>
      <c r="AP5" s="187"/>
      <c r="AQ5" s="187"/>
      <c r="AR5" s="187"/>
      <c r="AS5" s="188"/>
    </row>
    <row r="6" spans="1:45" ht="33.75" customHeight="1" x14ac:dyDescent="0.25">
      <c r="A6" s="162" t="s">
        <v>2</v>
      </c>
      <c r="B6" s="164" t="s">
        <v>3</v>
      </c>
      <c r="C6" s="164" t="s">
        <v>4</v>
      </c>
      <c r="D6" s="164" t="s">
        <v>5</v>
      </c>
      <c r="E6" s="164" t="s">
        <v>6</v>
      </c>
      <c r="F6" s="164" t="s">
        <v>7</v>
      </c>
      <c r="G6" s="164" t="s">
        <v>8</v>
      </c>
      <c r="H6" s="156" t="s">
        <v>9</v>
      </c>
      <c r="I6" s="158" t="s">
        <v>10</v>
      </c>
      <c r="J6" s="160" t="s">
        <v>11</v>
      </c>
      <c r="K6" s="161"/>
      <c r="L6" s="132" t="s">
        <v>12</v>
      </c>
      <c r="M6" s="132" t="s">
        <v>13</v>
      </c>
      <c r="N6" s="132" t="s">
        <v>76</v>
      </c>
      <c r="O6" s="148" t="s">
        <v>14</v>
      </c>
      <c r="P6" s="132" t="s">
        <v>15</v>
      </c>
      <c r="Q6" s="132" t="s">
        <v>16</v>
      </c>
      <c r="R6" s="132" t="s">
        <v>18</v>
      </c>
      <c r="S6" s="132" t="s">
        <v>17</v>
      </c>
      <c r="T6" s="138" t="s">
        <v>127</v>
      </c>
      <c r="U6" s="134" t="s">
        <v>19</v>
      </c>
      <c r="V6" s="136" t="s">
        <v>22</v>
      </c>
      <c r="W6" s="168" t="s">
        <v>148</v>
      </c>
      <c r="X6" s="136" t="s">
        <v>21</v>
      </c>
      <c r="Y6" s="140" t="s">
        <v>23</v>
      </c>
      <c r="Z6" s="196" t="s">
        <v>410</v>
      </c>
      <c r="AA6" s="170" t="s">
        <v>20</v>
      </c>
      <c r="AB6" s="170" t="s">
        <v>411</v>
      </c>
      <c r="AC6" s="170" t="s">
        <v>412</v>
      </c>
      <c r="AD6" s="170" t="s">
        <v>413</v>
      </c>
      <c r="AE6" s="21" t="s">
        <v>146</v>
      </c>
      <c r="AF6" s="21" t="s">
        <v>147</v>
      </c>
      <c r="AG6" s="170" t="s">
        <v>414</v>
      </c>
      <c r="AH6" s="170" t="s">
        <v>415</v>
      </c>
      <c r="AI6" s="166" t="s">
        <v>416</v>
      </c>
      <c r="AJ6" s="189" t="s">
        <v>410</v>
      </c>
      <c r="AK6" s="172" t="s">
        <v>20</v>
      </c>
      <c r="AL6" s="172" t="s">
        <v>411</v>
      </c>
      <c r="AM6" s="172" t="s">
        <v>412</v>
      </c>
      <c r="AN6" s="172" t="s">
        <v>413</v>
      </c>
      <c r="AO6" s="172" t="s">
        <v>595</v>
      </c>
      <c r="AP6" s="172" t="s">
        <v>596</v>
      </c>
      <c r="AQ6" s="172" t="s">
        <v>414</v>
      </c>
      <c r="AR6" s="172" t="s">
        <v>415</v>
      </c>
      <c r="AS6" s="191" t="s">
        <v>416</v>
      </c>
    </row>
    <row r="7" spans="1:45" ht="22.5" x14ac:dyDescent="0.25">
      <c r="A7" s="163"/>
      <c r="B7" s="165"/>
      <c r="C7" s="165"/>
      <c r="D7" s="165"/>
      <c r="E7" s="165"/>
      <c r="F7" s="165"/>
      <c r="G7" s="165"/>
      <c r="H7" s="157"/>
      <c r="I7" s="159"/>
      <c r="J7" s="20" t="s">
        <v>24</v>
      </c>
      <c r="K7" s="20" t="s">
        <v>25</v>
      </c>
      <c r="L7" s="133"/>
      <c r="M7" s="133"/>
      <c r="N7" s="133"/>
      <c r="O7" s="149"/>
      <c r="P7" s="133"/>
      <c r="Q7" s="133"/>
      <c r="R7" s="133"/>
      <c r="S7" s="133"/>
      <c r="T7" s="139"/>
      <c r="U7" s="135"/>
      <c r="V7" s="137"/>
      <c r="W7" s="169"/>
      <c r="X7" s="137"/>
      <c r="Y7" s="141"/>
      <c r="Z7" s="197"/>
      <c r="AA7" s="171"/>
      <c r="AB7" s="171"/>
      <c r="AC7" s="171"/>
      <c r="AD7" s="171"/>
      <c r="AE7" s="21"/>
      <c r="AF7" s="21"/>
      <c r="AG7" s="171"/>
      <c r="AH7" s="171"/>
      <c r="AI7" s="167"/>
      <c r="AJ7" s="190"/>
      <c r="AK7" s="173"/>
      <c r="AL7" s="173"/>
      <c r="AM7" s="173"/>
      <c r="AN7" s="173"/>
      <c r="AO7" s="173"/>
      <c r="AP7" s="173"/>
      <c r="AQ7" s="173"/>
      <c r="AR7" s="173"/>
      <c r="AS7" s="192"/>
    </row>
    <row r="8" spans="1:45" s="33" customFormat="1" ht="42.75" thickBot="1" x14ac:dyDescent="0.3">
      <c r="A8" s="80" t="s">
        <v>26</v>
      </c>
      <c r="B8" s="81" t="s">
        <v>27</v>
      </c>
      <c r="C8" s="81" t="s">
        <v>28</v>
      </c>
      <c r="D8" s="81" t="s">
        <v>29</v>
      </c>
      <c r="E8" s="81" t="s">
        <v>27</v>
      </c>
      <c r="F8" s="81" t="s">
        <v>30</v>
      </c>
      <c r="G8" s="81" t="s">
        <v>31</v>
      </c>
      <c r="H8" s="82" t="s">
        <v>28</v>
      </c>
      <c r="I8" s="76" t="s">
        <v>32</v>
      </c>
      <c r="J8" s="77" t="s">
        <v>33</v>
      </c>
      <c r="K8" s="77" t="s">
        <v>34</v>
      </c>
      <c r="L8" s="77" t="s">
        <v>28</v>
      </c>
      <c r="M8" s="77" t="s">
        <v>35</v>
      </c>
      <c r="N8" s="77" t="s">
        <v>134</v>
      </c>
      <c r="O8" s="78" t="s">
        <v>28</v>
      </c>
      <c r="P8" s="77" t="s">
        <v>27</v>
      </c>
      <c r="Q8" s="77" t="s">
        <v>27</v>
      </c>
      <c r="R8" s="77" t="s">
        <v>28</v>
      </c>
      <c r="S8" s="77" t="s">
        <v>36</v>
      </c>
      <c r="T8" s="79" t="s">
        <v>36</v>
      </c>
      <c r="U8" s="68" t="s">
        <v>27</v>
      </c>
      <c r="V8" s="69" t="s">
        <v>38</v>
      </c>
      <c r="W8" s="70" t="s">
        <v>37</v>
      </c>
      <c r="X8" s="69" t="s">
        <v>36</v>
      </c>
      <c r="Y8" s="71" t="s">
        <v>143</v>
      </c>
      <c r="Z8" s="63" t="s">
        <v>27</v>
      </c>
      <c r="AA8" s="64" t="s">
        <v>39</v>
      </c>
      <c r="AB8" s="64" t="s">
        <v>40</v>
      </c>
      <c r="AC8" s="65" t="s">
        <v>37</v>
      </c>
      <c r="AD8" s="65" t="s">
        <v>37</v>
      </c>
      <c r="AE8" s="66"/>
      <c r="AF8" s="66"/>
      <c r="AG8" s="64" t="s">
        <v>36</v>
      </c>
      <c r="AH8" s="64" t="s">
        <v>38</v>
      </c>
      <c r="AI8" s="67" t="s">
        <v>143</v>
      </c>
      <c r="AJ8" s="104" t="s">
        <v>27</v>
      </c>
      <c r="AK8" s="105" t="s">
        <v>39</v>
      </c>
      <c r="AL8" s="105" t="s">
        <v>40</v>
      </c>
      <c r="AM8" s="105" t="s">
        <v>37</v>
      </c>
      <c r="AN8" s="105" t="s">
        <v>37</v>
      </c>
      <c r="AO8" s="106"/>
      <c r="AP8" s="106"/>
      <c r="AQ8" s="105" t="s">
        <v>36</v>
      </c>
      <c r="AR8" s="105" t="s">
        <v>38</v>
      </c>
      <c r="AS8" s="107" t="s">
        <v>143</v>
      </c>
    </row>
    <row r="9" spans="1:45" s="27" customFormat="1" ht="157.5" x14ac:dyDescent="0.25">
      <c r="A9" s="72">
        <v>2019</v>
      </c>
      <c r="B9" s="75">
        <v>43496</v>
      </c>
      <c r="C9" s="58" t="s">
        <v>41</v>
      </c>
      <c r="D9" s="58" t="s">
        <v>149</v>
      </c>
      <c r="E9" s="75">
        <v>43466</v>
      </c>
      <c r="F9" s="30" t="s">
        <v>129</v>
      </c>
      <c r="G9" s="58" t="s">
        <v>150</v>
      </c>
      <c r="H9" s="62" t="s">
        <v>42</v>
      </c>
      <c r="I9" s="72" t="s">
        <v>32</v>
      </c>
      <c r="J9" s="73" t="s">
        <v>151</v>
      </c>
      <c r="K9" s="58">
        <v>2</v>
      </c>
      <c r="L9" s="58" t="s">
        <v>43</v>
      </c>
      <c r="M9" s="58" t="s">
        <v>152</v>
      </c>
      <c r="N9" s="58" t="s">
        <v>153</v>
      </c>
      <c r="O9" s="74">
        <v>1</v>
      </c>
      <c r="P9" s="75">
        <v>43497</v>
      </c>
      <c r="Q9" s="75">
        <v>43830</v>
      </c>
      <c r="R9" s="58" t="s">
        <v>44</v>
      </c>
      <c r="S9" s="58" t="s">
        <v>69</v>
      </c>
      <c r="T9" s="62" t="s">
        <v>45</v>
      </c>
      <c r="U9" s="56">
        <v>43585</v>
      </c>
      <c r="V9" s="61" t="s">
        <v>365</v>
      </c>
      <c r="W9" s="59">
        <v>0</v>
      </c>
      <c r="X9" s="60" t="s">
        <v>406</v>
      </c>
      <c r="Y9" s="62" t="s">
        <v>355</v>
      </c>
      <c r="Z9" s="56">
        <v>43738</v>
      </c>
      <c r="AA9" s="57" t="s">
        <v>511</v>
      </c>
      <c r="AB9" s="58">
        <v>0.5</v>
      </c>
      <c r="AC9" s="59">
        <f t="shared" ref="AC9:AC20" si="0">IF(AB9="","",IF(OR(K9=0,K9="",Z9=""),"",(AB9*100%)/K9))</f>
        <v>0.25</v>
      </c>
      <c r="AD9" s="59">
        <f t="shared" ref="AD9:AD20" si="1">IF(OR(O9="",AC9=""),"",IF(OR(O9=0,AC9=0),0,IF((AC9*100%)/O9&gt;100%,100%,(AC9*100%)/O9)))</f>
        <v>0.25</v>
      </c>
      <c r="AE9" s="59" t="str">
        <f t="shared" ref="AE9:AE20" si="2">IF(AB9="","",IF(Z9&lt;=Q9,IF(AD9=0%,"SIN INICIAR",IF(AD9=100%,"TERMINADA",IF(AD9&gt;0%,"EN PROCESO",IF(AD9&lt;0%,"INCUMPLIDA"))))))</f>
        <v>EN PROCESO</v>
      </c>
      <c r="AF9" s="59" t="b">
        <f t="shared" ref="AF9:AF20" si="3">IF(AB9="","",IF(Z9&gt;=Q9,IF(AD9&lt;100%,"INCUMPLIDA",IF(AD9=100%,"TERMINADA EXTEMPORANEA"))))</f>
        <v>0</v>
      </c>
      <c r="AG9" s="60" t="str">
        <f t="shared" ref="AG9:AG20" si="4">IF(AB9="","",IF(Z9&lt;=Q9,AE9,IF(Z9&gt;=Q9,AF9)))</f>
        <v>EN PROCESO</v>
      </c>
      <c r="AH9" s="61" t="s">
        <v>574</v>
      </c>
      <c r="AI9" s="101" t="s">
        <v>512</v>
      </c>
      <c r="AJ9" s="108">
        <v>43830</v>
      </c>
      <c r="AK9" s="109" t="s">
        <v>617</v>
      </c>
      <c r="AL9" s="110">
        <v>2</v>
      </c>
      <c r="AM9" s="111">
        <f>IF(AL9="","",IF(OR(K9=0,K9="",AJ9=""),"",(AL9*100%)/K9))</f>
        <v>1</v>
      </c>
      <c r="AN9" s="111">
        <f>IF(OR(O9="",AM9=""),"",IF(OR(O9=0,AM9=0),0,IF((AM9*100%)/O9&gt;100%,100%,(AM9*100%)/O9)))</f>
        <v>1</v>
      </c>
      <c r="AO9" s="125" t="str">
        <f>IF(AL9="","",IF(AJ9&gt;=Q9,IF(AN9=0%,"SIN INICIAR",IF(AN9=100%,"TERMINADA",IF(AN9&gt;0%,"EN PROCESO",IF(AN9&lt;=0%,"INCUMPLIDA"))))))</f>
        <v>TERMINADA</v>
      </c>
      <c r="AP9" s="125" t="b">
        <f>IF(AL9="","",IF(AJ9&lt;Q9,IF(AN9&lt;100%,"INCUMPLIDA",IF(AN9=100%,"TERMINADA EXTEMPORÁNEA"))))</f>
        <v>0</v>
      </c>
      <c r="AQ9" s="112" t="str">
        <f>IF(AL9="","",IF(AJ9&gt;=Q9,AO9,IF(AJ9&lt;Q9,AP9)))</f>
        <v>TERMINADA</v>
      </c>
      <c r="AR9" s="198" t="s">
        <v>618</v>
      </c>
      <c r="AS9" s="113" t="s">
        <v>512</v>
      </c>
    </row>
    <row r="10" spans="1:45" s="27" customFormat="1" ht="112.5" x14ac:dyDescent="0.25">
      <c r="A10" s="40">
        <v>2019</v>
      </c>
      <c r="B10" s="16">
        <v>43496</v>
      </c>
      <c r="C10" s="15" t="s">
        <v>41</v>
      </c>
      <c r="D10" s="15" t="s">
        <v>149</v>
      </c>
      <c r="E10" s="16">
        <v>43466</v>
      </c>
      <c r="F10" s="15" t="s">
        <v>130</v>
      </c>
      <c r="G10" s="15" t="s">
        <v>150</v>
      </c>
      <c r="H10" s="41" t="s">
        <v>42</v>
      </c>
      <c r="I10" s="40" t="s">
        <v>32</v>
      </c>
      <c r="J10" s="18" t="s">
        <v>154</v>
      </c>
      <c r="K10" s="15">
        <v>3</v>
      </c>
      <c r="L10" s="15" t="s">
        <v>43</v>
      </c>
      <c r="M10" s="15" t="s">
        <v>155</v>
      </c>
      <c r="N10" s="15" t="s">
        <v>156</v>
      </c>
      <c r="O10" s="24">
        <v>1</v>
      </c>
      <c r="P10" s="16">
        <v>43497</v>
      </c>
      <c r="Q10" s="16">
        <v>43830</v>
      </c>
      <c r="R10" s="15" t="s">
        <v>44</v>
      </c>
      <c r="S10" s="15" t="s">
        <v>69</v>
      </c>
      <c r="T10" s="41" t="s">
        <v>45</v>
      </c>
      <c r="U10" s="49">
        <v>43585</v>
      </c>
      <c r="V10" s="53" t="s">
        <v>390</v>
      </c>
      <c r="W10" s="17">
        <v>0</v>
      </c>
      <c r="X10" s="25" t="s">
        <v>406</v>
      </c>
      <c r="Y10" s="41" t="s">
        <v>355</v>
      </c>
      <c r="Z10" s="49">
        <v>43738</v>
      </c>
      <c r="AA10" s="51" t="s">
        <v>485</v>
      </c>
      <c r="AB10" s="58">
        <v>0</v>
      </c>
      <c r="AC10" s="59">
        <f t="shared" si="0"/>
        <v>0</v>
      </c>
      <c r="AD10" s="59">
        <f t="shared" si="1"/>
        <v>0</v>
      </c>
      <c r="AE10" s="59" t="str">
        <f t="shared" si="2"/>
        <v>SIN INICIAR</v>
      </c>
      <c r="AF10" s="59" t="b">
        <f t="shared" si="3"/>
        <v>0</v>
      </c>
      <c r="AG10" s="60" t="str">
        <f t="shared" si="4"/>
        <v>SIN INICIAR</v>
      </c>
      <c r="AH10" s="53" t="s">
        <v>555</v>
      </c>
      <c r="AI10" s="102" t="s">
        <v>512</v>
      </c>
      <c r="AJ10" s="49">
        <v>43830</v>
      </c>
      <c r="AK10" s="51" t="s">
        <v>619</v>
      </c>
      <c r="AL10" s="15">
        <v>2</v>
      </c>
      <c r="AM10" s="17">
        <f t="shared" ref="AM10:AM11" si="5">IF(AL10="","",IF(OR(K10=0,K10="",AJ10=""),"",(AL10*100%)/K10))</f>
        <v>0.66666666666666663</v>
      </c>
      <c r="AN10" s="17">
        <f t="shared" ref="AN10:AN11" si="6">IF(OR(O10="",AM10=""),"",IF(OR(O10=0,AM10=0),0,IF((AM10*100%)/O10&gt;100%,100%,(AM10*100%)/O10)))</f>
        <v>0.66666666666666663</v>
      </c>
      <c r="AO10" s="126" t="b">
        <f>IF(AL10="","",IF(AJ10&gt;Q10,IF(AN10=0%,"SIN INICIAR",IF(AN10=100%,"TERMINADA",IF(AN10&gt;0%,"EN PROCESO",IF(AN10&lt;=0%,"INCUMPLIDA"))))))</f>
        <v>0</v>
      </c>
      <c r="AP10" s="126" t="str">
        <f>IF(AL10="","",IF(AJ10&lt;=Q10,IF(AN10&lt;100%,"INCUMPLIDA",IF(AN10=100%,"TERMINADA EXTEMPORÁNEA"))))</f>
        <v>INCUMPLIDA</v>
      </c>
      <c r="AQ10" s="25" t="str">
        <f>IF(AL10="","",IF(AJ10&gt;Q10,AO10,IF(AJ10&lt;=Q10,AP10)))</f>
        <v>INCUMPLIDA</v>
      </c>
      <c r="AR10" s="53" t="s">
        <v>620</v>
      </c>
      <c r="AS10" s="41" t="s">
        <v>512</v>
      </c>
    </row>
    <row r="11" spans="1:45" s="27" customFormat="1" ht="292.5" x14ac:dyDescent="0.25">
      <c r="A11" s="40">
        <v>2019</v>
      </c>
      <c r="B11" s="16">
        <v>43496</v>
      </c>
      <c r="C11" s="15" t="s">
        <v>41</v>
      </c>
      <c r="D11" s="15" t="s">
        <v>149</v>
      </c>
      <c r="E11" s="16">
        <v>43466</v>
      </c>
      <c r="F11" s="15" t="s">
        <v>142</v>
      </c>
      <c r="G11" s="15" t="s">
        <v>150</v>
      </c>
      <c r="H11" s="41" t="s">
        <v>42</v>
      </c>
      <c r="I11" s="40" t="s">
        <v>32</v>
      </c>
      <c r="J11" s="18" t="s">
        <v>157</v>
      </c>
      <c r="K11" s="15">
        <v>12</v>
      </c>
      <c r="L11" s="15" t="s">
        <v>43</v>
      </c>
      <c r="M11" s="15" t="s">
        <v>159</v>
      </c>
      <c r="N11" s="15" t="s">
        <v>158</v>
      </c>
      <c r="O11" s="24">
        <v>1</v>
      </c>
      <c r="P11" s="16">
        <v>43467</v>
      </c>
      <c r="Q11" s="16">
        <v>43830</v>
      </c>
      <c r="R11" s="15" t="s">
        <v>44</v>
      </c>
      <c r="S11" s="15" t="s">
        <v>69</v>
      </c>
      <c r="T11" s="41" t="s">
        <v>45</v>
      </c>
      <c r="U11" s="49">
        <v>43585</v>
      </c>
      <c r="V11" s="53" t="s">
        <v>391</v>
      </c>
      <c r="W11" s="17">
        <v>0.04</v>
      </c>
      <c r="X11" s="25" t="s">
        <v>407</v>
      </c>
      <c r="Y11" s="41" t="s">
        <v>355</v>
      </c>
      <c r="Z11" s="49">
        <v>43738</v>
      </c>
      <c r="AA11" s="51" t="s">
        <v>556</v>
      </c>
      <c r="AB11" s="58">
        <v>5</v>
      </c>
      <c r="AC11" s="59">
        <f t="shared" si="0"/>
        <v>0.41666666666666669</v>
      </c>
      <c r="AD11" s="59">
        <f t="shared" si="1"/>
        <v>0.41666666666666669</v>
      </c>
      <c r="AE11" s="59" t="str">
        <f t="shared" si="2"/>
        <v>EN PROCESO</v>
      </c>
      <c r="AF11" s="59" t="b">
        <f t="shared" si="3"/>
        <v>0</v>
      </c>
      <c r="AG11" s="60" t="str">
        <f t="shared" si="4"/>
        <v>EN PROCESO</v>
      </c>
      <c r="AH11" s="53" t="s">
        <v>575</v>
      </c>
      <c r="AI11" s="102" t="s">
        <v>512</v>
      </c>
      <c r="AJ11" s="49">
        <v>43830</v>
      </c>
      <c r="AK11" s="51" t="s">
        <v>621</v>
      </c>
      <c r="AL11" s="15">
        <v>7</v>
      </c>
      <c r="AM11" s="17">
        <f t="shared" si="5"/>
        <v>0.58333333333333337</v>
      </c>
      <c r="AN11" s="17">
        <f t="shared" si="6"/>
        <v>0.58333333333333337</v>
      </c>
      <c r="AO11" s="126" t="b">
        <f>IF(AL11="","",IF(AJ11&gt;Q11,IF(AN11=0%,"SIN INICIAR",IF(AN11=100%,"TERMINADA",IF(AN11&gt;0%,"EN PROCESO",IF(AN11&lt;=0%,"INCUMPLIDA"))))))</f>
        <v>0</v>
      </c>
      <c r="AP11" s="126" t="str">
        <f>IF(AL11="","",IF(AJ11&lt;=Q11,IF(AN11&lt;100%,"INCUMPLIDA",IF(AN11=100%,"TERMINADA EXTEMPORÁNEA"))))</f>
        <v>INCUMPLIDA</v>
      </c>
      <c r="AQ11" s="25" t="str">
        <f>IF(AL11="","",IF(AJ11&gt;Q11,AO11,IF(AJ11&lt;=Q11,AP11)))</f>
        <v>INCUMPLIDA</v>
      </c>
      <c r="AR11" s="53" t="s">
        <v>657</v>
      </c>
      <c r="AS11" s="41" t="s">
        <v>512</v>
      </c>
    </row>
    <row r="12" spans="1:45" s="27" customFormat="1" ht="191.25" x14ac:dyDescent="0.25">
      <c r="A12" s="40">
        <v>2019</v>
      </c>
      <c r="B12" s="16">
        <v>43496</v>
      </c>
      <c r="C12" s="15" t="s">
        <v>41</v>
      </c>
      <c r="D12" s="15" t="s">
        <v>149</v>
      </c>
      <c r="E12" s="16">
        <v>43466</v>
      </c>
      <c r="F12" s="15" t="s">
        <v>132</v>
      </c>
      <c r="G12" s="26" t="s">
        <v>160</v>
      </c>
      <c r="H12" s="41" t="s">
        <v>42</v>
      </c>
      <c r="I12" s="40" t="s">
        <v>32</v>
      </c>
      <c r="J12" s="18" t="s">
        <v>161</v>
      </c>
      <c r="K12" s="15">
        <v>1</v>
      </c>
      <c r="L12" s="15" t="s">
        <v>43</v>
      </c>
      <c r="M12" s="15" t="s">
        <v>162</v>
      </c>
      <c r="N12" s="30" t="s">
        <v>163</v>
      </c>
      <c r="O12" s="24">
        <v>1</v>
      </c>
      <c r="P12" s="16">
        <v>43467</v>
      </c>
      <c r="Q12" s="16">
        <v>43496</v>
      </c>
      <c r="R12" s="15" t="s">
        <v>44</v>
      </c>
      <c r="S12" s="15" t="s">
        <v>69</v>
      </c>
      <c r="T12" s="41" t="s">
        <v>45</v>
      </c>
      <c r="U12" s="49">
        <v>43585</v>
      </c>
      <c r="V12" s="26" t="s">
        <v>398</v>
      </c>
      <c r="W12" s="17">
        <v>0.5</v>
      </c>
      <c r="X12" s="25" t="s">
        <v>408</v>
      </c>
      <c r="Y12" s="41" t="s">
        <v>355</v>
      </c>
      <c r="Z12" s="49">
        <v>43738</v>
      </c>
      <c r="AA12" s="51" t="s">
        <v>543</v>
      </c>
      <c r="AB12" s="58">
        <v>1</v>
      </c>
      <c r="AC12" s="59">
        <f t="shared" ref="AC12" si="7">IF(AB12="","",IF(OR(K12=0,K12="",Z12=""),"",(AB12*100%)/K12))</f>
        <v>1</v>
      </c>
      <c r="AD12" s="59">
        <f t="shared" ref="AD12" si="8">IF(OR(O12="",AC12=""),"",IF(OR(O12=0,AC12=0),0,IF((AC12*100%)/O12&gt;100%,100%,(AC12*100%)/O12)))</f>
        <v>1</v>
      </c>
      <c r="AE12" s="59" t="b">
        <f t="shared" ref="AE12" si="9">IF(AB12="","",IF(Z12&lt;=Q12,IF(AD12=0%,"SIN INICIAR",IF(AD12=100%,"TERMINADA",IF(AD12&gt;0%,"EN PROCESO",IF(AD12&lt;0%,"INCUMPLIDA"))))))</f>
        <v>0</v>
      </c>
      <c r="AF12" s="59" t="str">
        <f t="shared" ref="AF12" si="10">IF(AB12="","",IF(Z12&gt;=Q12,IF(AD12&lt;100%,"INCUMPLIDA",IF(AD12=100%,"TERMINADA EXTEMPORANEA"))))</f>
        <v>TERMINADA EXTEMPORANEA</v>
      </c>
      <c r="AG12" s="60" t="str">
        <f t="shared" ref="AG12" si="11">IF(AB12="","",IF(Z12&lt;=Q12,AE12,IF(Z12&gt;=Q12,AF12)))</f>
        <v>TERMINADA EXTEMPORANEA</v>
      </c>
      <c r="AH12" s="26" t="s">
        <v>514</v>
      </c>
      <c r="AI12" s="102" t="s">
        <v>512</v>
      </c>
      <c r="AJ12" s="88"/>
      <c r="AK12" s="99"/>
      <c r="AL12" s="94"/>
      <c r="AM12" s="84"/>
      <c r="AN12" s="84"/>
      <c r="AO12" s="84"/>
      <c r="AP12" s="84"/>
      <c r="AQ12" s="85"/>
      <c r="AR12" s="83"/>
      <c r="AS12" s="86"/>
    </row>
    <row r="13" spans="1:45" s="27" customFormat="1" ht="225" x14ac:dyDescent="0.25">
      <c r="A13" s="40">
        <v>2019</v>
      </c>
      <c r="B13" s="16">
        <v>43496</v>
      </c>
      <c r="C13" s="15" t="s">
        <v>41</v>
      </c>
      <c r="D13" s="15" t="s">
        <v>149</v>
      </c>
      <c r="E13" s="16">
        <v>43466</v>
      </c>
      <c r="F13" s="15" t="s">
        <v>133</v>
      </c>
      <c r="G13" s="26" t="s">
        <v>164</v>
      </c>
      <c r="H13" s="41" t="s">
        <v>42</v>
      </c>
      <c r="I13" s="40" t="s">
        <v>32</v>
      </c>
      <c r="J13" s="18" t="s">
        <v>165</v>
      </c>
      <c r="K13" s="15">
        <v>2</v>
      </c>
      <c r="L13" s="15" t="s">
        <v>43</v>
      </c>
      <c r="M13" s="15" t="s">
        <v>166</v>
      </c>
      <c r="N13" s="15" t="s">
        <v>167</v>
      </c>
      <c r="O13" s="24">
        <v>1</v>
      </c>
      <c r="P13" s="16">
        <v>43482</v>
      </c>
      <c r="Q13" s="16">
        <v>43490</v>
      </c>
      <c r="R13" s="15" t="s">
        <v>44</v>
      </c>
      <c r="S13" s="15" t="s">
        <v>69</v>
      </c>
      <c r="T13" s="41" t="s">
        <v>45</v>
      </c>
      <c r="U13" s="49">
        <v>43585</v>
      </c>
      <c r="V13" s="26" t="s">
        <v>515</v>
      </c>
      <c r="W13" s="17">
        <v>1</v>
      </c>
      <c r="X13" s="25" t="s">
        <v>409</v>
      </c>
      <c r="Y13" s="41" t="s">
        <v>355</v>
      </c>
      <c r="Z13" s="88"/>
      <c r="AA13" s="95"/>
      <c r="AB13" s="96"/>
      <c r="AC13" s="97" t="str">
        <f t="shared" si="0"/>
        <v/>
      </c>
      <c r="AD13" s="97" t="str">
        <f t="shared" si="1"/>
        <v/>
      </c>
      <c r="AE13" s="97" t="str">
        <f t="shared" si="2"/>
        <v/>
      </c>
      <c r="AF13" s="97" t="str">
        <f t="shared" si="3"/>
        <v/>
      </c>
      <c r="AG13" s="98" t="str">
        <f t="shared" si="4"/>
        <v/>
      </c>
      <c r="AH13" s="83"/>
      <c r="AI13" s="103"/>
      <c r="AJ13" s="88"/>
      <c r="AK13" s="99"/>
      <c r="AL13" s="94"/>
      <c r="AM13" s="84"/>
      <c r="AN13" s="84"/>
      <c r="AO13" s="84"/>
      <c r="AP13" s="84"/>
      <c r="AQ13" s="85"/>
      <c r="AR13" s="121"/>
      <c r="AS13" s="86"/>
    </row>
    <row r="14" spans="1:45" s="27" customFormat="1" ht="191.25" x14ac:dyDescent="0.25">
      <c r="A14" s="40">
        <v>2019</v>
      </c>
      <c r="B14" s="16">
        <v>43496</v>
      </c>
      <c r="C14" s="15" t="s">
        <v>41</v>
      </c>
      <c r="D14" s="15" t="s">
        <v>149</v>
      </c>
      <c r="E14" s="16">
        <v>43466</v>
      </c>
      <c r="F14" s="15" t="s">
        <v>135</v>
      </c>
      <c r="G14" s="26" t="s">
        <v>164</v>
      </c>
      <c r="H14" s="41" t="s">
        <v>42</v>
      </c>
      <c r="I14" s="40" t="s">
        <v>32</v>
      </c>
      <c r="J14" s="18" t="s">
        <v>168</v>
      </c>
      <c r="K14" s="15">
        <v>1</v>
      </c>
      <c r="L14" s="15" t="s">
        <v>43</v>
      </c>
      <c r="M14" s="15" t="s">
        <v>131</v>
      </c>
      <c r="N14" s="15" t="s">
        <v>169</v>
      </c>
      <c r="O14" s="24">
        <v>1</v>
      </c>
      <c r="P14" s="16">
        <v>43493</v>
      </c>
      <c r="Q14" s="16">
        <v>43496</v>
      </c>
      <c r="R14" s="15" t="s">
        <v>44</v>
      </c>
      <c r="S14" s="15" t="s">
        <v>69</v>
      </c>
      <c r="T14" s="41" t="s">
        <v>45</v>
      </c>
      <c r="U14" s="49">
        <v>43585</v>
      </c>
      <c r="V14" s="26" t="s">
        <v>398</v>
      </c>
      <c r="W14" s="17">
        <v>0.5</v>
      </c>
      <c r="X14" s="25" t="s">
        <v>408</v>
      </c>
      <c r="Y14" s="41" t="s">
        <v>355</v>
      </c>
      <c r="Z14" s="49">
        <v>43738</v>
      </c>
      <c r="AA14" s="52" t="s">
        <v>543</v>
      </c>
      <c r="AB14" s="58">
        <v>1</v>
      </c>
      <c r="AC14" s="59">
        <f t="shared" si="0"/>
        <v>1</v>
      </c>
      <c r="AD14" s="59">
        <f t="shared" si="1"/>
        <v>1</v>
      </c>
      <c r="AE14" s="59" t="b">
        <f t="shared" si="2"/>
        <v>0</v>
      </c>
      <c r="AF14" s="59" t="str">
        <f t="shared" si="3"/>
        <v>TERMINADA EXTEMPORANEA</v>
      </c>
      <c r="AG14" s="60" t="str">
        <f t="shared" si="4"/>
        <v>TERMINADA EXTEMPORANEA</v>
      </c>
      <c r="AH14" s="26" t="s">
        <v>514</v>
      </c>
      <c r="AI14" s="102" t="s">
        <v>512</v>
      </c>
      <c r="AJ14" s="88"/>
      <c r="AK14" s="99"/>
      <c r="AL14" s="94"/>
      <c r="AM14" s="84"/>
      <c r="AN14" s="84"/>
      <c r="AO14" s="84"/>
      <c r="AP14" s="84"/>
      <c r="AQ14" s="85"/>
      <c r="AR14" s="83"/>
      <c r="AS14" s="86"/>
    </row>
    <row r="15" spans="1:45" s="27" customFormat="1" ht="135" x14ac:dyDescent="0.25">
      <c r="A15" s="40">
        <v>2019</v>
      </c>
      <c r="B15" s="16">
        <v>43496</v>
      </c>
      <c r="C15" s="15" t="s">
        <v>41</v>
      </c>
      <c r="D15" s="15" t="s">
        <v>149</v>
      </c>
      <c r="E15" s="16">
        <v>43466</v>
      </c>
      <c r="F15" s="15" t="s">
        <v>136</v>
      </c>
      <c r="G15" s="26" t="s">
        <v>164</v>
      </c>
      <c r="H15" s="41" t="s">
        <v>42</v>
      </c>
      <c r="I15" s="40" t="s">
        <v>32</v>
      </c>
      <c r="J15" s="18" t="s">
        <v>170</v>
      </c>
      <c r="K15" s="15">
        <v>2</v>
      </c>
      <c r="L15" s="15" t="s">
        <v>43</v>
      </c>
      <c r="M15" s="15" t="s">
        <v>172</v>
      </c>
      <c r="N15" s="15" t="s">
        <v>171</v>
      </c>
      <c r="O15" s="24">
        <v>1</v>
      </c>
      <c r="P15" s="16">
        <v>43496</v>
      </c>
      <c r="Q15" s="16">
        <v>43830</v>
      </c>
      <c r="R15" s="15" t="s">
        <v>44</v>
      </c>
      <c r="S15" s="15" t="s">
        <v>69</v>
      </c>
      <c r="T15" s="41" t="s">
        <v>45</v>
      </c>
      <c r="U15" s="49">
        <v>43585</v>
      </c>
      <c r="V15" s="26" t="s">
        <v>366</v>
      </c>
      <c r="W15" s="17">
        <v>0.5</v>
      </c>
      <c r="X15" s="25" t="s">
        <v>407</v>
      </c>
      <c r="Y15" s="41" t="s">
        <v>355</v>
      </c>
      <c r="Z15" s="49">
        <v>43738</v>
      </c>
      <c r="AA15" s="52" t="s">
        <v>513</v>
      </c>
      <c r="AB15" s="58">
        <v>0.5</v>
      </c>
      <c r="AC15" s="59">
        <f t="shared" si="0"/>
        <v>0.25</v>
      </c>
      <c r="AD15" s="59">
        <f t="shared" si="1"/>
        <v>0.25</v>
      </c>
      <c r="AE15" s="59" t="str">
        <f t="shared" si="2"/>
        <v>EN PROCESO</v>
      </c>
      <c r="AF15" s="59" t="b">
        <f t="shared" si="3"/>
        <v>0</v>
      </c>
      <c r="AG15" s="60" t="str">
        <f t="shared" si="4"/>
        <v>EN PROCESO</v>
      </c>
      <c r="AH15" s="26" t="s">
        <v>588</v>
      </c>
      <c r="AI15" s="102" t="s">
        <v>512</v>
      </c>
      <c r="AJ15" s="49">
        <v>43830</v>
      </c>
      <c r="AK15" s="52" t="s">
        <v>605</v>
      </c>
      <c r="AL15" s="15">
        <v>2</v>
      </c>
      <c r="AM15" s="17">
        <f>IF(AL15="","",IF(OR(K15=0,K15="",AJ15=""),"",(AL15*100%)/K15))</f>
        <v>1</v>
      </c>
      <c r="AN15" s="17">
        <f>IF(OR(O15="",AM15=""),"",IF(OR(O15=0,AM15=0),0,IF((AM15*100%)/O15&gt;100%,100%,(AM15*100%)/O15)))</f>
        <v>1</v>
      </c>
      <c r="AO15" s="126" t="str">
        <f>IF(AL15="","",IF(AJ15&gt;=Q15,IF(AN15=0%,"SIN INICIAR",IF(AN15=100%,"TERMINADA",IF(AN15&gt;0%,"EN PROCESO",IF(AN15&lt;=0%,"INCUMPLIDA"))))))</f>
        <v>TERMINADA</v>
      </c>
      <c r="AP15" s="126" t="b">
        <f>IF(AL15="","",IF(AJ15&lt;Q15,IF(AN15&lt;100%,"INCUMPLIDA",IF(AN15=100%,"TERMINADA EXTEMPORÁNEA"))))</f>
        <v>0</v>
      </c>
      <c r="AQ15" s="25" t="str">
        <f>IF(AL15="","",IF(AJ15&gt;=Q15,AO15,IF(AJ15&lt;Q15,AP15)))</f>
        <v>TERMINADA</v>
      </c>
      <c r="AR15" s="26" t="s">
        <v>658</v>
      </c>
      <c r="AS15" s="41" t="s">
        <v>512</v>
      </c>
    </row>
    <row r="16" spans="1:45" s="27" customFormat="1" ht="101.25" x14ac:dyDescent="0.25">
      <c r="A16" s="40">
        <v>2019</v>
      </c>
      <c r="B16" s="16">
        <v>43496</v>
      </c>
      <c r="C16" s="15" t="s">
        <v>41</v>
      </c>
      <c r="D16" s="15" t="s">
        <v>149</v>
      </c>
      <c r="E16" s="16">
        <v>43466</v>
      </c>
      <c r="F16" s="15" t="s">
        <v>137</v>
      </c>
      <c r="G16" s="26" t="s">
        <v>173</v>
      </c>
      <c r="H16" s="41" t="s">
        <v>42</v>
      </c>
      <c r="I16" s="40" t="s">
        <v>32</v>
      </c>
      <c r="J16" s="18" t="s">
        <v>174</v>
      </c>
      <c r="K16" s="15">
        <v>1</v>
      </c>
      <c r="L16" s="15" t="s">
        <v>43</v>
      </c>
      <c r="M16" s="15" t="s">
        <v>175</v>
      </c>
      <c r="N16" s="15" t="s">
        <v>176</v>
      </c>
      <c r="O16" s="24">
        <v>1</v>
      </c>
      <c r="P16" s="16">
        <v>43647</v>
      </c>
      <c r="Q16" s="16">
        <v>43677</v>
      </c>
      <c r="R16" s="15" t="s">
        <v>44</v>
      </c>
      <c r="S16" s="15" t="s">
        <v>69</v>
      </c>
      <c r="T16" s="41" t="s">
        <v>45</v>
      </c>
      <c r="U16" s="88"/>
      <c r="V16" s="83"/>
      <c r="W16" s="84"/>
      <c r="X16" s="85"/>
      <c r="Y16" s="86"/>
      <c r="Z16" s="49">
        <v>43738</v>
      </c>
      <c r="AA16" s="52" t="s">
        <v>516</v>
      </c>
      <c r="AB16" s="58">
        <v>1</v>
      </c>
      <c r="AC16" s="59">
        <f t="shared" si="0"/>
        <v>1</v>
      </c>
      <c r="AD16" s="59">
        <f t="shared" si="1"/>
        <v>1</v>
      </c>
      <c r="AE16" s="59" t="str">
        <f>IF(AB16="","",IF(Z16&gt;=Q16,IF(AD16=0%,"SIN INICIAR",IF(AD16=100%,"TERMINADA",IF(AD16&gt;0%,"EN PROCESO",IF(AD16&lt;0%,"INCUMPLIDA"))))))</f>
        <v>TERMINADA</v>
      </c>
      <c r="AF16" s="59" t="b">
        <f>IF(AB16="","",IF(Z16&lt;=Q16,IF(AD16&lt;100%,"INCUMPLIDA",IF(AD16=100%,"TERMINADA EXTEMPORANEA"))))</f>
        <v>0</v>
      </c>
      <c r="AG16" s="60" t="str">
        <f>IF(AB16="","",IF(Z16&gt;=Q16,AE16,IF(Z16&lt;=Q16,AF16)))</f>
        <v>TERMINADA</v>
      </c>
      <c r="AH16" s="26" t="s">
        <v>554</v>
      </c>
      <c r="AI16" s="102" t="s">
        <v>512</v>
      </c>
      <c r="AJ16" s="88"/>
      <c r="AK16" s="99"/>
      <c r="AL16" s="94"/>
      <c r="AM16" s="84"/>
      <c r="AN16" s="84"/>
      <c r="AO16" s="84"/>
      <c r="AP16" s="84"/>
      <c r="AQ16" s="85"/>
      <c r="AR16" s="83"/>
      <c r="AS16" s="86"/>
    </row>
    <row r="17" spans="1:45" s="27" customFormat="1" ht="120.75" customHeight="1" x14ac:dyDescent="0.25">
      <c r="A17" s="40">
        <v>2019</v>
      </c>
      <c r="B17" s="16">
        <v>43496</v>
      </c>
      <c r="C17" s="15" t="s">
        <v>41</v>
      </c>
      <c r="D17" s="15" t="s">
        <v>149</v>
      </c>
      <c r="E17" s="16">
        <v>43466</v>
      </c>
      <c r="F17" s="15" t="s">
        <v>138</v>
      </c>
      <c r="G17" s="26" t="s">
        <v>177</v>
      </c>
      <c r="H17" s="41" t="s">
        <v>46</v>
      </c>
      <c r="I17" s="40" t="s">
        <v>32</v>
      </c>
      <c r="J17" s="18" t="s">
        <v>178</v>
      </c>
      <c r="K17" s="15">
        <v>3</v>
      </c>
      <c r="L17" s="15" t="s">
        <v>43</v>
      </c>
      <c r="M17" s="15" t="s">
        <v>140</v>
      </c>
      <c r="N17" s="15" t="s">
        <v>139</v>
      </c>
      <c r="O17" s="24">
        <v>1</v>
      </c>
      <c r="P17" s="16">
        <v>43586</v>
      </c>
      <c r="Q17" s="16">
        <v>43846</v>
      </c>
      <c r="R17" s="15" t="s">
        <v>179</v>
      </c>
      <c r="S17" s="15" t="s">
        <v>180</v>
      </c>
      <c r="T17" s="41" t="s">
        <v>145</v>
      </c>
      <c r="U17" s="88"/>
      <c r="V17" s="87"/>
      <c r="W17" s="84"/>
      <c r="X17" s="85"/>
      <c r="Y17" s="86"/>
      <c r="Z17" s="49">
        <v>43738</v>
      </c>
      <c r="AA17" s="52" t="s">
        <v>544</v>
      </c>
      <c r="AB17" s="58">
        <v>1</v>
      </c>
      <c r="AC17" s="59">
        <f t="shared" si="0"/>
        <v>0.33333333333333331</v>
      </c>
      <c r="AD17" s="59">
        <f t="shared" si="1"/>
        <v>0.33333333333333331</v>
      </c>
      <c r="AE17" s="59" t="str">
        <f t="shared" si="2"/>
        <v>EN PROCESO</v>
      </c>
      <c r="AF17" s="59" t="b">
        <f t="shared" si="3"/>
        <v>0</v>
      </c>
      <c r="AG17" s="60" t="str">
        <f t="shared" si="4"/>
        <v>EN PROCESO</v>
      </c>
      <c r="AH17" s="53" t="s">
        <v>547</v>
      </c>
      <c r="AI17" s="102" t="s">
        <v>512</v>
      </c>
      <c r="AJ17" s="49">
        <v>43830</v>
      </c>
      <c r="AK17" s="52" t="s">
        <v>627</v>
      </c>
      <c r="AL17" s="15">
        <v>2</v>
      </c>
      <c r="AM17" s="17">
        <f>IF(AL17="","",IF(OR(K17=0,K17="",AJ17=""),"",(AL17*100%)/K17))</f>
        <v>0.66666666666666663</v>
      </c>
      <c r="AN17" s="17">
        <f>IF(OR(O17="",AM17=""),"",IF(OR(O17=0,AM17=0),0,IF((AM17*100%)/O17&gt;100%,100%,(AM17*100%)/O17)))</f>
        <v>0.66666666666666663</v>
      </c>
      <c r="AO17" s="126" t="str">
        <f>IF(AL17="","",IF(AJ17&lt;=Q17,IF(AN17=0%,"SIN INICIAR",IF(AN17=100%,"TERMINADA",IF(AN17&gt;0%,"EN PROCESO",IF(AN17&lt;=0%,"INCUMPLIDA"))))))</f>
        <v>EN PROCESO</v>
      </c>
      <c r="AP17" s="126" t="b">
        <f>IF(AL17="","",IF(AJ17&gt;Q17,IF(AN17&lt;100%,"INCUMPLIDA",IF(AN17=100%,"TERMINADA EXTEMPORÁNEA"))))</f>
        <v>0</v>
      </c>
      <c r="AQ17" s="25" t="str">
        <f>IF(AL17="","",IF(AJ17&lt;Q17,AO17,IF(AJ17&gt;Q17,AP17)))</f>
        <v>EN PROCESO</v>
      </c>
      <c r="AR17" s="26" t="s">
        <v>659</v>
      </c>
      <c r="AS17" s="41" t="s">
        <v>356</v>
      </c>
    </row>
    <row r="18" spans="1:45" s="27" customFormat="1" ht="78.75" x14ac:dyDescent="0.25">
      <c r="A18" s="40">
        <v>2019</v>
      </c>
      <c r="B18" s="16">
        <v>43496</v>
      </c>
      <c r="C18" s="15" t="s">
        <v>41</v>
      </c>
      <c r="D18" s="15" t="s">
        <v>181</v>
      </c>
      <c r="E18" s="16">
        <v>43466</v>
      </c>
      <c r="F18" s="15" t="s">
        <v>129</v>
      </c>
      <c r="G18" s="26" t="s">
        <v>182</v>
      </c>
      <c r="H18" s="41" t="s">
        <v>42</v>
      </c>
      <c r="I18" s="40" t="s">
        <v>32</v>
      </c>
      <c r="J18" s="18" t="s">
        <v>183</v>
      </c>
      <c r="K18" s="15">
        <v>1</v>
      </c>
      <c r="L18" s="15" t="s">
        <v>43</v>
      </c>
      <c r="M18" s="15" t="s">
        <v>131</v>
      </c>
      <c r="N18" s="15" t="s">
        <v>141</v>
      </c>
      <c r="O18" s="24">
        <v>1</v>
      </c>
      <c r="P18" s="16">
        <v>43497</v>
      </c>
      <c r="Q18" s="16">
        <v>43524</v>
      </c>
      <c r="R18" s="15" t="s">
        <v>44</v>
      </c>
      <c r="S18" s="15" t="s">
        <v>69</v>
      </c>
      <c r="T18" s="41" t="s">
        <v>45</v>
      </c>
      <c r="U18" s="49">
        <v>43585</v>
      </c>
      <c r="V18" s="26" t="s">
        <v>367</v>
      </c>
      <c r="W18" s="17">
        <v>1</v>
      </c>
      <c r="X18" s="25" t="s">
        <v>418</v>
      </c>
      <c r="Y18" s="41" t="s">
        <v>355</v>
      </c>
      <c r="Z18" s="88"/>
      <c r="AA18" s="99"/>
      <c r="AB18" s="96"/>
      <c r="AC18" s="97" t="str">
        <f t="shared" si="0"/>
        <v/>
      </c>
      <c r="AD18" s="97" t="str">
        <f t="shared" si="1"/>
        <v/>
      </c>
      <c r="AE18" s="97" t="str">
        <f t="shared" si="2"/>
        <v/>
      </c>
      <c r="AF18" s="97" t="str">
        <f t="shared" si="3"/>
        <v/>
      </c>
      <c r="AG18" s="98" t="str">
        <f t="shared" si="4"/>
        <v/>
      </c>
      <c r="AH18" s="83"/>
      <c r="AI18" s="103"/>
      <c r="AJ18" s="88"/>
      <c r="AK18" s="99"/>
      <c r="AL18" s="94"/>
      <c r="AM18" s="84"/>
      <c r="AN18" s="84"/>
      <c r="AO18" s="84"/>
      <c r="AP18" s="84"/>
      <c r="AQ18" s="85"/>
      <c r="AR18" s="83"/>
      <c r="AS18" s="86"/>
    </row>
    <row r="19" spans="1:45" s="27" customFormat="1" ht="157.5" x14ac:dyDescent="0.25">
      <c r="A19" s="40">
        <v>2019</v>
      </c>
      <c r="B19" s="16">
        <v>43496</v>
      </c>
      <c r="C19" s="15" t="s">
        <v>41</v>
      </c>
      <c r="D19" s="15" t="s">
        <v>181</v>
      </c>
      <c r="E19" s="16">
        <v>43466</v>
      </c>
      <c r="F19" s="15" t="s">
        <v>130</v>
      </c>
      <c r="G19" s="26" t="s">
        <v>182</v>
      </c>
      <c r="H19" s="41" t="s">
        <v>42</v>
      </c>
      <c r="I19" s="40" t="s">
        <v>32</v>
      </c>
      <c r="J19" s="18" t="s">
        <v>184</v>
      </c>
      <c r="K19" s="15">
        <v>2</v>
      </c>
      <c r="L19" s="15" t="s">
        <v>43</v>
      </c>
      <c r="M19" s="15" t="s">
        <v>185</v>
      </c>
      <c r="N19" s="15" t="s">
        <v>186</v>
      </c>
      <c r="O19" s="24">
        <v>1</v>
      </c>
      <c r="P19" s="16">
        <v>43497</v>
      </c>
      <c r="Q19" s="16">
        <v>43830</v>
      </c>
      <c r="R19" s="15" t="s">
        <v>44</v>
      </c>
      <c r="S19" s="15" t="s">
        <v>69</v>
      </c>
      <c r="T19" s="41" t="s">
        <v>45</v>
      </c>
      <c r="U19" s="49">
        <v>43585</v>
      </c>
      <c r="V19" s="26" t="s">
        <v>399</v>
      </c>
      <c r="W19" s="17">
        <v>0.5</v>
      </c>
      <c r="X19" s="25" t="s">
        <v>407</v>
      </c>
      <c r="Y19" s="41" t="s">
        <v>355</v>
      </c>
      <c r="Z19" s="49">
        <v>43738</v>
      </c>
      <c r="AA19" s="52" t="s">
        <v>517</v>
      </c>
      <c r="AB19" s="58">
        <v>1</v>
      </c>
      <c r="AC19" s="59">
        <f t="shared" si="0"/>
        <v>0.5</v>
      </c>
      <c r="AD19" s="59">
        <f t="shared" si="1"/>
        <v>0.5</v>
      </c>
      <c r="AE19" s="59" t="str">
        <f t="shared" si="2"/>
        <v>EN PROCESO</v>
      </c>
      <c r="AF19" s="59" t="b">
        <f t="shared" si="3"/>
        <v>0</v>
      </c>
      <c r="AG19" s="60" t="str">
        <f t="shared" si="4"/>
        <v>EN PROCESO</v>
      </c>
      <c r="AH19" s="26" t="s">
        <v>589</v>
      </c>
      <c r="AI19" s="102" t="s">
        <v>512</v>
      </c>
      <c r="AJ19" s="49">
        <v>43830</v>
      </c>
      <c r="AK19" s="52" t="s">
        <v>605</v>
      </c>
      <c r="AL19" s="15">
        <v>2</v>
      </c>
      <c r="AM19" s="17">
        <f>IF(AL19="","",IF(OR(K19=0,K19="",AJ19=""),"",(AL19*100%)/K19))</f>
        <v>1</v>
      </c>
      <c r="AN19" s="17">
        <f>IF(OR(O19="",AM19=""),"",IF(OR(O19=0,AM19=0),0,IF((AM19*100%)/O19&gt;100%,100%,(AM19*100%)/O19)))</f>
        <v>1</v>
      </c>
      <c r="AO19" s="126" t="str">
        <f>IF(AL19="","",IF(AJ19&gt;=Q19,IF(AN19=0%,"SIN INICIAR",IF(AN19=100%,"TERMINADA",IF(AN19&gt;0%,"EN PROCESO",IF(AN19&lt;=0%,"INCUMPLIDA"))))))</f>
        <v>TERMINADA</v>
      </c>
      <c r="AP19" s="126" t="b">
        <f>IF(AL19="","",IF(AJ19&lt;Q19,IF(AN19&lt;100%,"INCUMPLIDA",IF(AN19=100%,"TERMINADA EXTEMPORÁNEA"))))</f>
        <v>0</v>
      </c>
      <c r="AQ19" s="25" t="str">
        <f>IF(AL19="","",IF(AJ19&gt;=Q19,AO19,IF(AJ19&lt;Q19,AP19)))</f>
        <v>TERMINADA</v>
      </c>
      <c r="AR19" s="26" t="s">
        <v>654</v>
      </c>
      <c r="AS19" s="41" t="s">
        <v>512</v>
      </c>
    </row>
    <row r="20" spans="1:45" s="27" customFormat="1" ht="191.25" x14ac:dyDescent="0.25">
      <c r="A20" s="40">
        <v>2019</v>
      </c>
      <c r="B20" s="16">
        <v>43496</v>
      </c>
      <c r="C20" s="15" t="s">
        <v>41</v>
      </c>
      <c r="D20" s="15" t="s">
        <v>181</v>
      </c>
      <c r="E20" s="16">
        <v>43466</v>
      </c>
      <c r="F20" s="15" t="s">
        <v>132</v>
      </c>
      <c r="G20" s="26" t="s">
        <v>187</v>
      </c>
      <c r="H20" s="41" t="s">
        <v>196</v>
      </c>
      <c r="I20" s="40" t="s">
        <v>32</v>
      </c>
      <c r="J20" s="18" t="s">
        <v>188</v>
      </c>
      <c r="K20" s="15">
        <v>1</v>
      </c>
      <c r="L20" s="15" t="s">
        <v>43</v>
      </c>
      <c r="M20" s="15" t="s">
        <v>131</v>
      </c>
      <c r="N20" s="15" t="s">
        <v>189</v>
      </c>
      <c r="O20" s="24">
        <v>1</v>
      </c>
      <c r="P20" s="16">
        <v>43497</v>
      </c>
      <c r="Q20" s="16">
        <v>43585</v>
      </c>
      <c r="R20" s="15" t="s">
        <v>195</v>
      </c>
      <c r="S20" s="15" t="s">
        <v>69</v>
      </c>
      <c r="T20" s="41" t="s">
        <v>190</v>
      </c>
      <c r="U20" s="49">
        <v>43585</v>
      </c>
      <c r="V20" s="26" t="s">
        <v>368</v>
      </c>
      <c r="W20" s="17">
        <v>1</v>
      </c>
      <c r="X20" s="25" t="s">
        <v>409</v>
      </c>
      <c r="Y20" s="41" t="s">
        <v>355</v>
      </c>
      <c r="Z20" s="88"/>
      <c r="AA20" s="99"/>
      <c r="AB20" s="96"/>
      <c r="AC20" s="97" t="str">
        <f t="shared" si="0"/>
        <v/>
      </c>
      <c r="AD20" s="97" t="str">
        <f t="shared" si="1"/>
        <v/>
      </c>
      <c r="AE20" s="97" t="str">
        <f t="shared" si="2"/>
        <v/>
      </c>
      <c r="AF20" s="97" t="str">
        <f t="shared" si="3"/>
        <v/>
      </c>
      <c r="AG20" s="98" t="str">
        <f t="shared" si="4"/>
        <v/>
      </c>
      <c r="AH20" s="83"/>
      <c r="AI20" s="103"/>
      <c r="AJ20" s="88"/>
      <c r="AK20" s="99"/>
      <c r="AL20" s="94"/>
      <c r="AM20" s="84"/>
      <c r="AN20" s="84"/>
      <c r="AO20" s="84"/>
      <c r="AP20" s="84"/>
      <c r="AQ20" s="85"/>
      <c r="AR20" s="83"/>
      <c r="AS20" s="86"/>
    </row>
    <row r="21" spans="1:45" s="27" customFormat="1" ht="213.75" x14ac:dyDescent="0.25">
      <c r="A21" s="40">
        <v>2019</v>
      </c>
      <c r="B21" s="16">
        <v>43496</v>
      </c>
      <c r="C21" s="15" t="s">
        <v>41</v>
      </c>
      <c r="D21" s="15" t="s">
        <v>181</v>
      </c>
      <c r="E21" s="16">
        <v>43466</v>
      </c>
      <c r="F21" s="15" t="s">
        <v>191</v>
      </c>
      <c r="G21" s="26" t="s">
        <v>187</v>
      </c>
      <c r="H21" s="41" t="s">
        <v>197</v>
      </c>
      <c r="I21" s="40" t="s">
        <v>32</v>
      </c>
      <c r="J21" s="18" t="s">
        <v>192</v>
      </c>
      <c r="K21" s="15">
        <v>1</v>
      </c>
      <c r="L21" s="15" t="s">
        <v>43</v>
      </c>
      <c r="M21" s="15" t="s">
        <v>131</v>
      </c>
      <c r="N21" s="15" t="s">
        <v>193</v>
      </c>
      <c r="O21" s="24">
        <v>1</v>
      </c>
      <c r="P21" s="16">
        <v>43497</v>
      </c>
      <c r="Q21" s="16">
        <v>43830</v>
      </c>
      <c r="R21" s="15" t="s">
        <v>194</v>
      </c>
      <c r="S21" s="15" t="s">
        <v>198</v>
      </c>
      <c r="T21" s="41" t="s">
        <v>199</v>
      </c>
      <c r="U21" s="49">
        <v>43585</v>
      </c>
      <c r="V21" s="29" t="s">
        <v>389</v>
      </c>
      <c r="W21" s="17">
        <v>0</v>
      </c>
      <c r="X21" s="25" t="s">
        <v>406</v>
      </c>
      <c r="Y21" s="41" t="s">
        <v>364</v>
      </c>
      <c r="Z21" s="49">
        <v>43738</v>
      </c>
      <c r="AA21" s="52" t="s">
        <v>466</v>
      </c>
      <c r="AB21" s="58">
        <v>0.5</v>
      </c>
      <c r="AC21" s="59">
        <f>IF(AB21="","",IF(OR(K21=0,K21="",Z21=""),"",(AB21*100%)/K21))</f>
        <v>0.5</v>
      </c>
      <c r="AD21" s="59">
        <f>IF(OR(O21="",AC21=""),"",IF(OR(O21=0,AC21=0),0,IF((AC21*100%)/O21&gt;100%,100%,(AC21*100%)/O21)))</f>
        <v>0.5</v>
      </c>
      <c r="AE21" s="59" t="str">
        <f>IF(AB21="","",IF(Z21&lt;=Q21,IF(AD21=0%,"SIN INICIAR",IF(AD21=100%,"TERMINADA",IF(AD21&gt;0%,"EN PROCESO",IF(AD21&lt;0%,"INCUMPLIDA"))))))</f>
        <v>EN PROCESO</v>
      </c>
      <c r="AF21" s="59" t="b">
        <f>IF(AB21="","",IF(Z21&gt;=Q21,IF(AD21&lt;100%,"INCUMPLIDA",IF(AD21=100%,"TERMINADA EXTEMPORANEA"))))</f>
        <v>0</v>
      </c>
      <c r="AG21" s="60" t="str">
        <f>IF(AB21="","",IF(Z21&lt;=Q21,AE21,IF(Z21&gt;=Q21,AF21)))</f>
        <v>EN PROCESO</v>
      </c>
      <c r="AH21" s="53" t="s">
        <v>467</v>
      </c>
      <c r="AI21" s="102" t="s">
        <v>356</v>
      </c>
      <c r="AJ21" s="49">
        <v>43830</v>
      </c>
      <c r="AK21" s="52" t="s">
        <v>597</v>
      </c>
      <c r="AL21" s="15">
        <v>1</v>
      </c>
      <c r="AM21" s="17">
        <f>IF(AL21="","",IF(OR(K21=0,K21="",AJ21=""),"",(AL21*100%)/K21))</f>
        <v>1</v>
      </c>
      <c r="AN21" s="17">
        <f>IF(OR(O21="",AM21=""),"",IF(OR(O21=0,AM21=0),0,IF((AM21*100%)/O21&gt;100%,100%,(AM21*100%)/O21)))</f>
        <v>1</v>
      </c>
      <c r="AO21" s="126" t="str">
        <f>IF(AL21="","",IF(AJ21&gt;=Q21,IF(AN21=0%,"SIN INICIAR",IF(AN21=100%,"TERMINADA",IF(AN21&gt;0%,"EN PROCESO",IF(AN21&lt;=0%,"INCUMPLIDA"))))))</f>
        <v>TERMINADA</v>
      </c>
      <c r="AP21" s="126" t="b">
        <f>IF(AL21="","",IF(AJ21&lt;Q21,IF(AN21&lt;100%,"INCUMPLIDA",IF(AN21=100%,"TERMINADA EXTEMPORÁNEA"))))</f>
        <v>0</v>
      </c>
      <c r="AQ21" s="25" t="str">
        <f>IF(AL21="","",IF(AJ21&gt;=Q21,AO21,IF(AJ21&lt;Q21,AP21)))</f>
        <v>TERMINADA</v>
      </c>
      <c r="AR21" s="53" t="s">
        <v>600</v>
      </c>
      <c r="AS21" s="41" t="s">
        <v>356</v>
      </c>
    </row>
    <row r="22" spans="1:45" s="27" customFormat="1" ht="112.5" x14ac:dyDescent="0.25">
      <c r="A22" s="40">
        <v>2019</v>
      </c>
      <c r="B22" s="16">
        <v>43496</v>
      </c>
      <c r="C22" s="15" t="s">
        <v>41</v>
      </c>
      <c r="D22" s="15" t="s">
        <v>181</v>
      </c>
      <c r="E22" s="16">
        <v>43466</v>
      </c>
      <c r="F22" s="15" t="s">
        <v>133</v>
      </c>
      <c r="G22" s="26" t="s">
        <v>200</v>
      </c>
      <c r="H22" s="41" t="s">
        <v>53</v>
      </c>
      <c r="I22" s="40" t="s">
        <v>32</v>
      </c>
      <c r="J22" s="18" t="s">
        <v>201</v>
      </c>
      <c r="K22" s="15">
        <v>1</v>
      </c>
      <c r="L22" s="15" t="s">
        <v>43</v>
      </c>
      <c r="M22" s="15" t="s">
        <v>202</v>
      </c>
      <c r="N22" s="15" t="s">
        <v>203</v>
      </c>
      <c r="O22" s="24">
        <v>1</v>
      </c>
      <c r="P22" s="16">
        <v>43497</v>
      </c>
      <c r="Q22" s="16">
        <v>43738</v>
      </c>
      <c r="R22" s="15" t="s">
        <v>204</v>
      </c>
      <c r="S22" s="15" t="s">
        <v>205</v>
      </c>
      <c r="T22" s="41" t="s">
        <v>54</v>
      </c>
      <c r="U22" s="49">
        <v>43585</v>
      </c>
      <c r="V22" s="18" t="s">
        <v>380</v>
      </c>
      <c r="W22" s="17">
        <v>0.5</v>
      </c>
      <c r="X22" s="25" t="s">
        <v>407</v>
      </c>
      <c r="Y22" s="41" t="s">
        <v>373</v>
      </c>
      <c r="Z22" s="49">
        <v>43738</v>
      </c>
      <c r="AA22" s="52" t="s">
        <v>557</v>
      </c>
      <c r="AB22" s="58">
        <v>1</v>
      </c>
      <c r="AC22" s="59">
        <f t="shared" ref="AC22:AC78" si="12">IF(AB22="","",IF(OR(K22=0,K22="",Z22=""),"",(AB22*100%)/K22))</f>
        <v>1</v>
      </c>
      <c r="AD22" s="59">
        <f t="shared" ref="AD22:AD78" si="13">IF(OR(O22="",AC22=""),"",IF(OR(O22=0,AC22=0),0,IF((AC22*100%)/O22&gt;100%,100%,(AC22*100%)/O22)))</f>
        <v>1</v>
      </c>
      <c r="AE22" s="59" t="str">
        <f t="shared" ref="AE22:AE78" si="14">IF(AB22="","",IF(Z22&lt;=Q22,IF(AD22=0%,"SIN INICIAR",IF(AD22=100%,"TERMINADA",IF(AD22&gt;0%,"EN PROCESO",IF(AD22&lt;0%,"INCUMPLIDA"))))))</f>
        <v>TERMINADA</v>
      </c>
      <c r="AF22" s="59" t="str">
        <f t="shared" ref="AF22:AF78" si="15">IF(AB22="","",IF(Z22&gt;=Q22,IF(AD22&lt;100%,"INCUMPLIDA",IF(AD22=100%,"TERMINADA EXTEMPORANEA"))))</f>
        <v>TERMINADA EXTEMPORANEA</v>
      </c>
      <c r="AG22" s="60" t="str">
        <f t="shared" ref="AG22:AG78" si="16">IF(AB22="","",IF(Z22&lt;=Q22,AE22,IF(Z22&gt;=Q22,AF22)))</f>
        <v>TERMINADA</v>
      </c>
      <c r="AH22" s="26" t="s">
        <v>550</v>
      </c>
      <c r="AI22" s="102" t="s">
        <v>373</v>
      </c>
      <c r="AJ22" s="88"/>
      <c r="AK22" s="99"/>
      <c r="AL22" s="94"/>
      <c r="AM22" s="84"/>
      <c r="AN22" s="84"/>
      <c r="AO22" s="84"/>
      <c r="AP22" s="84"/>
      <c r="AQ22" s="85"/>
      <c r="AR22" s="121"/>
      <c r="AS22" s="86"/>
    </row>
    <row r="23" spans="1:45" s="27" customFormat="1" ht="146.25" x14ac:dyDescent="0.25">
      <c r="A23" s="40">
        <v>2019</v>
      </c>
      <c r="B23" s="16">
        <v>43496</v>
      </c>
      <c r="C23" s="15" t="s">
        <v>41</v>
      </c>
      <c r="D23" s="15" t="s">
        <v>181</v>
      </c>
      <c r="E23" s="16">
        <v>43466</v>
      </c>
      <c r="F23" s="15" t="s">
        <v>137</v>
      </c>
      <c r="G23" s="26" t="s">
        <v>206</v>
      </c>
      <c r="H23" s="41" t="s">
        <v>42</v>
      </c>
      <c r="I23" s="40" t="s">
        <v>32</v>
      </c>
      <c r="J23" s="18" t="s">
        <v>207</v>
      </c>
      <c r="K23" s="15">
        <v>2</v>
      </c>
      <c r="L23" s="15" t="s">
        <v>43</v>
      </c>
      <c r="M23" s="15" t="s">
        <v>131</v>
      </c>
      <c r="N23" s="15" t="s">
        <v>208</v>
      </c>
      <c r="O23" s="24">
        <v>1</v>
      </c>
      <c r="P23" s="16">
        <v>43648</v>
      </c>
      <c r="Q23" s="16">
        <v>43861</v>
      </c>
      <c r="R23" s="15" t="s">
        <v>44</v>
      </c>
      <c r="S23" s="15" t="s">
        <v>69</v>
      </c>
      <c r="T23" s="41" t="s">
        <v>45</v>
      </c>
      <c r="U23" s="88"/>
      <c r="V23" s="83"/>
      <c r="W23" s="84"/>
      <c r="X23" s="85"/>
      <c r="Y23" s="86"/>
      <c r="Z23" s="49">
        <v>43738</v>
      </c>
      <c r="AA23" s="52" t="s">
        <v>518</v>
      </c>
      <c r="AB23" s="58">
        <v>1</v>
      </c>
      <c r="AC23" s="59">
        <f t="shared" si="12"/>
        <v>0.5</v>
      </c>
      <c r="AD23" s="59">
        <f t="shared" si="13"/>
        <v>0.5</v>
      </c>
      <c r="AE23" s="59" t="str">
        <f t="shared" si="14"/>
        <v>EN PROCESO</v>
      </c>
      <c r="AF23" s="59" t="b">
        <f t="shared" si="15"/>
        <v>0</v>
      </c>
      <c r="AG23" s="60" t="str">
        <f t="shared" si="16"/>
        <v>EN PROCESO</v>
      </c>
      <c r="AH23" s="26" t="s">
        <v>576</v>
      </c>
      <c r="AI23" s="102" t="s">
        <v>512</v>
      </c>
      <c r="AJ23" s="49">
        <v>43830</v>
      </c>
      <c r="AK23" s="52" t="s">
        <v>622</v>
      </c>
      <c r="AL23" s="15">
        <v>1</v>
      </c>
      <c r="AM23" s="17">
        <f t="shared" ref="AM23:AM24" si="17">IF(AL23="","",IF(OR(K23=0,K23="",AJ23=""),"",(AL23*100%)/K23))</f>
        <v>0.5</v>
      </c>
      <c r="AN23" s="17">
        <f t="shared" ref="AN23:AN24" si="18">IF(OR(O23="",AM23=""),"",IF(OR(O23=0,AM23=0),0,IF((AM23*100%)/O23&gt;100%,100%,(AM23*100%)/O23)))</f>
        <v>0.5</v>
      </c>
      <c r="AO23" s="126" t="str">
        <f>IF(AL23="","",IF(AJ23&lt;Q23,IF(AN23=0%,"SIN INICIAR",IF(AN23=100%,"TERMINADA",IF(AN23&gt;0%,"EN PROCESO",IF(AN23&lt;=0%,"INCUMPLIDA"))))))</f>
        <v>EN PROCESO</v>
      </c>
      <c r="AP23" s="126" t="b">
        <f>IF(AL23="","",IF(AJ23&gt;Q23,IF(AN23&lt;100%,"INCUMPLIDA",IF(AN23=100%,"TERMINADA EXTEMPORÁNEA"))))</f>
        <v>0</v>
      </c>
      <c r="AQ23" s="25" t="str">
        <f>IF(AL23="","",IF(AJ23&lt;Q23,AO23,IF(AJ23&gt;Q23,AP23)))</f>
        <v>EN PROCESO</v>
      </c>
      <c r="AR23" s="26" t="s">
        <v>660</v>
      </c>
      <c r="AS23" s="41" t="s">
        <v>512</v>
      </c>
    </row>
    <row r="24" spans="1:45" s="27" customFormat="1" ht="146.25" x14ac:dyDescent="0.25">
      <c r="A24" s="40">
        <v>2019</v>
      </c>
      <c r="B24" s="16">
        <v>43496</v>
      </c>
      <c r="C24" s="15" t="s">
        <v>41</v>
      </c>
      <c r="D24" s="15" t="s">
        <v>209</v>
      </c>
      <c r="E24" s="16">
        <v>43466</v>
      </c>
      <c r="F24" s="15" t="s">
        <v>129</v>
      </c>
      <c r="G24" s="26" t="s">
        <v>210</v>
      </c>
      <c r="H24" s="41" t="s">
        <v>211</v>
      </c>
      <c r="I24" s="40" t="s">
        <v>32</v>
      </c>
      <c r="J24" s="18" t="s">
        <v>212</v>
      </c>
      <c r="K24" s="15">
        <v>1</v>
      </c>
      <c r="L24" s="15" t="s">
        <v>43</v>
      </c>
      <c r="M24" s="15" t="s">
        <v>131</v>
      </c>
      <c r="N24" s="15" t="s">
        <v>213</v>
      </c>
      <c r="O24" s="24">
        <v>1</v>
      </c>
      <c r="P24" s="16">
        <v>43497</v>
      </c>
      <c r="Q24" s="16">
        <v>43830</v>
      </c>
      <c r="R24" s="15" t="s">
        <v>214</v>
      </c>
      <c r="S24" s="15" t="s">
        <v>280</v>
      </c>
      <c r="T24" s="41" t="s">
        <v>215</v>
      </c>
      <c r="U24" s="49">
        <v>43585</v>
      </c>
      <c r="V24" s="29" t="s">
        <v>369</v>
      </c>
      <c r="W24" s="17">
        <v>0</v>
      </c>
      <c r="X24" s="25" t="s">
        <v>406</v>
      </c>
      <c r="Y24" s="41" t="s">
        <v>364</v>
      </c>
      <c r="Z24" s="49">
        <v>43738</v>
      </c>
      <c r="AA24" s="52" t="s">
        <v>468</v>
      </c>
      <c r="AB24" s="58">
        <v>0.5</v>
      </c>
      <c r="AC24" s="59">
        <f t="shared" si="12"/>
        <v>0.5</v>
      </c>
      <c r="AD24" s="59">
        <f t="shared" si="13"/>
        <v>0.5</v>
      </c>
      <c r="AE24" s="59" t="str">
        <f t="shared" si="14"/>
        <v>EN PROCESO</v>
      </c>
      <c r="AF24" s="59" t="b">
        <f t="shared" si="15"/>
        <v>0</v>
      </c>
      <c r="AG24" s="60" t="str">
        <f t="shared" si="16"/>
        <v>EN PROCESO</v>
      </c>
      <c r="AH24" s="53" t="s">
        <v>577</v>
      </c>
      <c r="AI24" s="102" t="s">
        <v>469</v>
      </c>
      <c r="AJ24" s="49">
        <v>43830</v>
      </c>
      <c r="AK24" s="52" t="s">
        <v>599</v>
      </c>
      <c r="AL24" s="15">
        <v>1</v>
      </c>
      <c r="AM24" s="17">
        <f t="shared" si="17"/>
        <v>1</v>
      </c>
      <c r="AN24" s="17">
        <f t="shared" si="18"/>
        <v>1</v>
      </c>
      <c r="AO24" s="126" t="str">
        <f t="shared" ref="AO24" si="19">IF(AL24="","",IF(AJ24&gt;=Q24,IF(AN24=0%,"SIN INICIAR",IF(AN24=100%,"TERMINADA",IF(AN24&gt;0%,"EN PROCESO",IF(AN24&lt;=0%,"INCUMPLIDA"))))))</f>
        <v>TERMINADA</v>
      </c>
      <c r="AP24" s="126" t="b">
        <f t="shared" ref="AP24" si="20">IF(AL24="","",IF(AJ24&lt;Q24,IF(AN24&lt;100%,"INCUMPLIDA",IF(AN24=100%,"TERMINADA EXTEMPORÁNEA"))))</f>
        <v>0</v>
      </c>
      <c r="AQ24" s="25" t="str">
        <f t="shared" ref="AQ24" si="21">IF(AL24="","",IF(AJ24&gt;=Q24,AO24,IF(AJ24&lt;Q24,AP24)))</f>
        <v>TERMINADA</v>
      </c>
      <c r="AR24" s="53" t="s">
        <v>601</v>
      </c>
      <c r="AS24" s="41" t="s">
        <v>356</v>
      </c>
    </row>
    <row r="25" spans="1:45" s="27" customFormat="1" ht="112.5" x14ac:dyDescent="0.25">
      <c r="A25" s="40">
        <v>2019</v>
      </c>
      <c r="B25" s="16">
        <v>43496</v>
      </c>
      <c r="C25" s="15" t="s">
        <v>41</v>
      </c>
      <c r="D25" s="15" t="s">
        <v>209</v>
      </c>
      <c r="E25" s="16">
        <v>43466</v>
      </c>
      <c r="F25" s="15" t="s">
        <v>130</v>
      </c>
      <c r="G25" s="26" t="s">
        <v>210</v>
      </c>
      <c r="H25" s="41" t="s">
        <v>111</v>
      </c>
      <c r="I25" s="40" t="s">
        <v>32</v>
      </c>
      <c r="J25" s="18" t="s">
        <v>216</v>
      </c>
      <c r="K25" s="15">
        <v>1</v>
      </c>
      <c r="L25" s="15" t="s">
        <v>43</v>
      </c>
      <c r="M25" s="15" t="s">
        <v>217</v>
      </c>
      <c r="N25" s="15" t="s">
        <v>217</v>
      </c>
      <c r="O25" s="24">
        <v>1</v>
      </c>
      <c r="P25" s="16">
        <v>43497</v>
      </c>
      <c r="Q25" s="16">
        <v>43644</v>
      </c>
      <c r="R25" s="15" t="s">
        <v>218</v>
      </c>
      <c r="S25" s="15" t="s">
        <v>61</v>
      </c>
      <c r="T25" s="41" t="s">
        <v>219</v>
      </c>
      <c r="U25" s="49">
        <v>43585</v>
      </c>
      <c r="V25" s="29" t="s">
        <v>358</v>
      </c>
      <c r="W25" s="17">
        <v>0</v>
      </c>
      <c r="X25" s="25" t="s">
        <v>406</v>
      </c>
      <c r="Y25" s="41" t="s">
        <v>356</v>
      </c>
      <c r="Z25" s="49">
        <v>43738</v>
      </c>
      <c r="AA25" s="52" t="s">
        <v>470</v>
      </c>
      <c r="AB25" s="58">
        <v>1</v>
      </c>
      <c r="AC25" s="59">
        <f t="shared" si="12"/>
        <v>1</v>
      </c>
      <c r="AD25" s="59">
        <f t="shared" si="13"/>
        <v>1</v>
      </c>
      <c r="AE25" s="59" t="b">
        <f t="shared" si="14"/>
        <v>0</v>
      </c>
      <c r="AF25" s="59" t="str">
        <f t="shared" si="15"/>
        <v>TERMINADA EXTEMPORANEA</v>
      </c>
      <c r="AG25" s="60" t="str">
        <f t="shared" si="16"/>
        <v>TERMINADA EXTEMPORANEA</v>
      </c>
      <c r="AH25" s="53" t="s">
        <v>551</v>
      </c>
      <c r="AI25" s="102" t="s">
        <v>356</v>
      </c>
      <c r="AJ25" s="88"/>
      <c r="AK25" s="99"/>
      <c r="AL25" s="94"/>
      <c r="AM25" s="84"/>
      <c r="AN25" s="84"/>
      <c r="AO25" s="84"/>
      <c r="AP25" s="84"/>
      <c r="AQ25" s="85"/>
      <c r="AR25" s="83"/>
      <c r="AS25" s="86"/>
    </row>
    <row r="26" spans="1:45" s="27" customFormat="1" ht="123.75" x14ac:dyDescent="0.25">
      <c r="A26" s="40">
        <v>2019</v>
      </c>
      <c r="B26" s="16">
        <v>43496</v>
      </c>
      <c r="C26" s="15" t="s">
        <v>41</v>
      </c>
      <c r="D26" s="15" t="s">
        <v>209</v>
      </c>
      <c r="E26" s="16">
        <v>43466</v>
      </c>
      <c r="F26" s="15" t="s">
        <v>142</v>
      </c>
      <c r="G26" s="26" t="s">
        <v>210</v>
      </c>
      <c r="H26" s="41" t="s">
        <v>53</v>
      </c>
      <c r="I26" s="40" t="s">
        <v>32</v>
      </c>
      <c r="J26" s="18" t="s">
        <v>220</v>
      </c>
      <c r="K26" s="15">
        <v>2</v>
      </c>
      <c r="L26" s="15" t="s">
        <v>43</v>
      </c>
      <c r="M26" s="15" t="s">
        <v>221</v>
      </c>
      <c r="N26" s="15" t="s">
        <v>222</v>
      </c>
      <c r="O26" s="24">
        <v>1</v>
      </c>
      <c r="P26" s="16">
        <v>43497</v>
      </c>
      <c r="Q26" s="16">
        <v>43830</v>
      </c>
      <c r="R26" s="15" t="s">
        <v>204</v>
      </c>
      <c r="S26" s="15" t="s">
        <v>205</v>
      </c>
      <c r="T26" s="41" t="s">
        <v>54</v>
      </c>
      <c r="U26" s="49">
        <v>43585</v>
      </c>
      <c r="V26" s="18" t="s">
        <v>381</v>
      </c>
      <c r="W26" s="17">
        <v>0.25</v>
      </c>
      <c r="X26" s="25" t="s">
        <v>407</v>
      </c>
      <c r="Y26" s="41" t="s">
        <v>373</v>
      </c>
      <c r="Z26" s="49">
        <v>43738</v>
      </c>
      <c r="AA26" s="52" t="s">
        <v>558</v>
      </c>
      <c r="AB26" s="58">
        <v>2</v>
      </c>
      <c r="AC26" s="59">
        <f t="shared" si="12"/>
        <v>1</v>
      </c>
      <c r="AD26" s="59">
        <f t="shared" si="13"/>
        <v>1</v>
      </c>
      <c r="AE26" s="59" t="str">
        <f t="shared" si="14"/>
        <v>TERMINADA</v>
      </c>
      <c r="AF26" s="59" t="b">
        <f t="shared" si="15"/>
        <v>0</v>
      </c>
      <c r="AG26" s="60" t="str">
        <f t="shared" si="16"/>
        <v>TERMINADA</v>
      </c>
      <c r="AH26" s="26" t="s">
        <v>578</v>
      </c>
      <c r="AI26" s="102" t="s">
        <v>373</v>
      </c>
      <c r="AJ26" s="88"/>
      <c r="AK26" s="99"/>
      <c r="AL26" s="94"/>
      <c r="AM26" s="84"/>
      <c r="AN26" s="84"/>
      <c r="AO26" s="84"/>
      <c r="AP26" s="84"/>
      <c r="AQ26" s="85"/>
      <c r="AR26" s="121"/>
      <c r="AS26" s="86"/>
    </row>
    <row r="27" spans="1:45" s="27" customFormat="1" ht="157.5" x14ac:dyDescent="0.25">
      <c r="A27" s="40">
        <v>2019</v>
      </c>
      <c r="B27" s="16">
        <v>43496</v>
      </c>
      <c r="C27" s="15" t="s">
        <v>41</v>
      </c>
      <c r="D27" s="15" t="s">
        <v>209</v>
      </c>
      <c r="E27" s="16">
        <v>43466</v>
      </c>
      <c r="F27" s="15" t="s">
        <v>132</v>
      </c>
      <c r="G27" s="26" t="s">
        <v>223</v>
      </c>
      <c r="H27" s="41" t="s">
        <v>224</v>
      </c>
      <c r="I27" s="40" t="s">
        <v>32</v>
      </c>
      <c r="J27" s="18" t="s">
        <v>225</v>
      </c>
      <c r="K27" s="15">
        <v>6</v>
      </c>
      <c r="L27" s="15" t="s">
        <v>43</v>
      </c>
      <c r="M27" s="15" t="s">
        <v>226</v>
      </c>
      <c r="N27" s="15" t="s">
        <v>227</v>
      </c>
      <c r="O27" s="24">
        <v>1</v>
      </c>
      <c r="P27" s="16">
        <v>43497</v>
      </c>
      <c r="Q27" s="16">
        <v>43644</v>
      </c>
      <c r="R27" s="15" t="s">
        <v>228</v>
      </c>
      <c r="S27" s="15" t="s">
        <v>229</v>
      </c>
      <c r="T27" s="41" t="s">
        <v>230</v>
      </c>
      <c r="U27" s="49">
        <v>43585</v>
      </c>
      <c r="V27" s="29" t="s">
        <v>362</v>
      </c>
      <c r="W27" s="17">
        <v>0.33</v>
      </c>
      <c r="X27" s="25" t="s">
        <v>407</v>
      </c>
      <c r="Y27" s="41" t="s">
        <v>356</v>
      </c>
      <c r="Z27" s="49">
        <v>43738</v>
      </c>
      <c r="AA27" s="52" t="s">
        <v>476</v>
      </c>
      <c r="AB27" s="58">
        <v>3</v>
      </c>
      <c r="AC27" s="59">
        <f t="shared" si="12"/>
        <v>0.5</v>
      </c>
      <c r="AD27" s="59">
        <f t="shared" si="13"/>
        <v>0.5</v>
      </c>
      <c r="AE27" s="59" t="b">
        <f t="shared" si="14"/>
        <v>0</v>
      </c>
      <c r="AF27" s="59" t="str">
        <f t="shared" si="15"/>
        <v>INCUMPLIDA</v>
      </c>
      <c r="AG27" s="60" t="str">
        <f t="shared" si="16"/>
        <v>INCUMPLIDA</v>
      </c>
      <c r="AH27" s="26" t="s">
        <v>471</v>
      </c>
      <c r="AI27" s="102" t="s">
        <v>356</v>
      </c>
      <c r="AJ27" s="49">
        <v>43830</v>
      </c>
      <c r="AK27" s="52" t="s">
        <v>609</v>
      </c>
      <c r="AL27" s="15">
        <v>6</v>
      </c>
      <c r="AM27" s="17">
        <f>IF(AL27="","",IF(OR(K27=0,K27="",AJ27=""),"",(AL27*100%)/K27))</f>
        <v>1</v>
      </c>
      <c r="AN27" s="17">
        <f>IF(OR(O27="",AM27=""),"",IF(OR(O27=0,AM27=0),0,IF((AM27*100%)/O27&gt;100%,100%,(AM27*100%)/O27)))</f>
        <v>1</v>
      </c>
      <c r="AO27" s="126" t="str">
        <f>IF(AL27="","",IF(AJ27&gt;=Q27,IF(AN27=0%,"SIN INICIAR",IF(AN27=100%,"TERMINADA",IF(AN27&gt;0%,"EN PROCESO",IF(AN27&lt;=0%,"INCUMPLIDA"))))))</f>
        <v>TERMINADA</v>
      </c>
      <c r="AP27" s="126" t="b">
        <f>IF(AL27="","",IF(AJ27&lt;Q27,IF(AN27&lt;100%,"INCUMPLIDA",IF(AN27=100%,"TERMINADA EXTEMPORÁNEA"))))</f>
        <v>0</v>
      </c>
      <c r="AQ27" s="25" t="str">
        <f>IF(AL27="","",IF(AJ27&gt;=Q27,AO27,IF(AJ27&lt;Q27,AP27)))</f>
        <v>TERMINADA</v>
      </c>
      <c r="AR27" s="53" t="s">
        <v>661</v>
      </c>
      <c r="AS27" s="41" t="s">
        <v>356</v>
      </c>
    </row>
    <row r="28" spans="1:45" s="27" customFormat="1" ht="123.75" x14ac:dyDescent="0.25">
      <c r="A28" s="40">
        <v>2019</v>
      </c>
      <c r="B28" s="16">
        <v>43496</v>
      </c>
      <c r="C28" s="15" t="s">
        <v>41</v>
      </c>
      <c r="D28" s="15" t="s">
        <v>209</v>
      </c>
      <c r="E28" s="16">
        <v>43466</v>
      </c>
      <c r="F28" s="15" t="s">
        <v>133</v>
      </c>
      <c r="G28" s="26" t="s">
        <v>231</v>
      </c>
      <c r="H28" s="41" t="s">
        <v>111</v>
      </c>
      <c r="I28" s="40" t="s">
        <v>32</v>
      </c>
      <c r="J28" s="18" t="s">
        <v>232</v>
      </c>
      <c r="K28" s="15">
        <v>4</v>
      </c>
      <c r="L28" s="15" t="s">
        <v>43</v>
      </c>
      <c r="M28" s="15" t="s">
        <v>233</v>
      </c>
      <c r="N28" s="15" t="s">
        <v>234</v>
      </c>
      <c r="O28" s="24">
        <v>1</v>
      </c>
      <c r="P28" s="16">
        <v>43497</v>
      </c>
      <c r="Q28" s="16">
        <v>43616</v>
      </c>
      <c r="R28" s="15" t="s">
        <v>218</v>
      </c>
      <c r="S28" s="15" t="s">
        <v>61</v>
      </c>
      <c r="T28" s="41" t="s">
        <v>219</v>
      </c>
      <c r="U28" s="49">
        <v>43585</v>
      </c>
      <c r="V28" s="29" t="s">
        <v>359</v>
      </c>
      <c r="W28" s="17">
        <v>0.75</v>
      </c>
      <c r="X28" s="25" t="s">
        <v>407</v>
      </c>
      <c r="Y28" s="41" t="s">
        <v>356</v>
      </c>
      <c r="Z28" s="49">
        <v>43738</v>
      </c>
      <c r="AA28" s="52" t="s">
        <v>477</v>
      </c>
      <c r="AB28" s="58">
        <v>4</v>
      </c>
      <c r="AC28" s="59">
        <f t="shared" si="12"/>
        <v>1</v>
      </c>
      <c r="AD28" s="59">
        <f t="shared" si="13"/>
        <v>1</v>
      </c>
      <c r="AE28" s="59" t="str">
        <f>IF(AB28="","",IF(Z28&gt;Q28,IF(AD28=0%,"SIN INICIAR",IF(AD28=100%,"TERMINADA",IF(AD28&gt;0%,"EN PROCESO",IF(AD28&lt;0%,"INCUMPLIDA"))))))</f>
        <v>TERMINADA</v>
      </c>
      <c r="AF28" s="59" t="b">
        <f>IF(AB28="","",IF(Z28&lt;Q28,IF(AD28&lt;100%,"INCUMPLIDA",IF(AD28=100%,"TERMINADA EXTEMPORANEA"))))</f>
        <v>0</v>
      </c>
      <c r="AG28" s="60" t="str">
        <f>IF(AB28="","",IF(Z28&gt;=Q28,AE28,IF(Z28&lt;=Q28,AF28)))</f>
        <v>TERMINADA</v>
      </c>
      <c r="AH28" s="53" t="s">
        <v>472</v>
      </c>
      <c r="AI28" s="102" t="s">
        <v>356</v>
      </c>
      <c r="AJ28" s="88"/>
      <c r="AK28" s="99"/>
      <c r="AL28" s="94"/>
      <c r="AM28" s="84"/>
      <c r="AN28" s="84"/>
      <c r="AO28" s="84"/>
      <c r="AP28" s="84"/>
      <c r="AQ28" s="85"/>
      <c r="AR28" s="83"/>
      <c r="AS28" s="86"/>
    </row>
    <row r="29" spans="1:45" s="27" customFormat="1" ht="90" x14ac:dyDescent="0.25">
      <c r="A29" s="40">
        <v>2019</v>
      </c>
      <c r="B29" s="16">
        <v>43496</v>
      </c>
      <c r="C29" s="15" t="s">
        <v>41</v>
      </c>
      <c r="D29" s="15" t="s">
        <v>209</v>
      </c>
      <c r="E29" s="16">
        <v>43466</v>
      </c>
      <c r="F29" s="15" t="s">
        <v>135</v>
      </c>
      <c r="G29" s="26" t="s">
        <v>231</v>
      </c>
      <c r="H29" s="41" t="s">
        <v>53</v>
      </c>
      <c r="I29" s="40" t="s">
        <v>32</v>
      </c>
      <c r="J29" s="18" t="s">
        <v>235</v>
      </c>
      <c r="K29" s="15">
        <v>2</v>
      </c>
      <c r="L29" s="15" t="s">
        <v>43</v>
      </c>
      <c r="M29" s="15" t="s">
        <v>236</v>
      </c>
      <c r="N29" s="15" t="s">
        <v>237</v>
      </c>
      <c r="O29" s="24">
        <v>1</v>
      </c>
      <c r="P29" s="16">
        <v>43497</v>
      </c>
      <c r="Q29" s="16">
        <v>43799</v>
      </c>
      <c r="R29" s="15" t="s">
        <v>204</v>
      </c>
      <c r="S29" s="15" t="s">
        <v>205</v>
      </c>
      <c r="T29" s="41" t="s">
        <v>54</v>
      </c>
      <c r="U29" s="49">
        <v>43585</v>
      </c>
      <c r="V29" s="18" t="s">
        <v>374</v>
      </c>
      <c r="W29" s="17">
        <v>0</v>
      </c>
      <c r="X29" s="25" t="s">
        <v>406</v>
      </c>
      <c r="Y29" s="41" t="s">
        <v>373</v>
      </c>
      <c r="Z29" s="49">
        <v>43738</v>
      </c>
      <c r="AA29" s="52" t="s">
        <v>536</v>
      </c>
      <c r="AB29" s="58">
        <v>1</v>
      </c>
      <c r="AC29" s="59">
        <f t="shared" si="12"/>
        <v>0.5</v>
      </c>
      <c r="AD29" s="59">
        <f t="shared" si="13"/>
        <v>0.5</v>
      </c>
      <c r="AE29" s="59" t="str">
        <f t="shared" si="14"/>
        <v>EN PROCESO</v>
      </c>
      <c r="AF29" s="59" t="b">
        <f t="shared" si="15"/>
        <v>0</v>
      </c>
      <c r="AG29" s="60" t="str">
        <f t="shared" si="16"/>
        <v>EN PROCESO</v>
      </c>
      <c r="AH29" s="26" t="s">
        <v>552</v>
      </c>
      <c r="AI29" s="102" t="s">
        <v>373</v>
      </c>
      <c r="AJ29" s="49">
        <v>43830</v>
      </c>
      <c r="AK29" s="52" t="s">
        <v>606</v>
      </c>
      <c r="AL29" s="15">
        <v>2</v>
      </c>
      <c r="AM29" s="17">
        <f>IF(AL29="","",IF(OR(K29=0,K29="",AJ29=""),"",(AL29*100%)/K29))</f>
        <v>1</v>
      </c>
      <c r="AN29" s="17">
        <f>IF(OR(O29="",AM29=""),"",IF(OR(O29=0,AM29=0),0,IF((AM29*100%)/O29&gt;100%,100%,(AM29*100%)/O29)))</f>
        <v>1</v>
      </c>
      <c r="AO29" s="126" t="str">
        <f>IF(AL29="","",IF(AJ29&gt;=Q29,IF(AN29=0%,"SIN INICIAR",IF(AN29=100%,"TERMINADA",IF(AN29&gt;0%,"EN PROCESO",IF(AN29&lt;=0%,"INCUMPLIDA"))))))</f>
        <v>TERMINADA</v>
      </c>
      <c r="AP29" s="126" t="b">
        <f>IF(AL29="","",IF(AJ29&lt;Q29,IF(AN29&lt;100%,"INCUMPLIDA",IF(AN29=100%,"TERMINADA EXTEMPORÁNEA"))))</f>
        <v>0</v>
      </c>
      <c r="AQ29" s="25" t="str">
        <f>IF(AL29="","",IF(AJ29&gt;=Q29,AO29,IF(AJ29&lt;Q29,AP29)))</f>
        <v>TERMINADA</v>
      </c>
      <c r="AR29" s="26" t="s">
        <v>662</v>
      </c>
      <c r="AS29" s="41" t="s">
        <v>373</v>
      </c>
    </row>
    <row r="30" spans="1:45" s="27" customFormat="1" ht="123.75" x14ac:dyDescent="0.25">
      <c r="A30" s="40">
        <v>2019</v>
      </c>
      <c r="B30" s="16">
        <v>43496</v>
      </c>
      <c r="C30" s="15" t="s">
        <v>41</v>
      </c>
      <c r="D30" s="15" t="s">
        <v>209</v>
      </c>
      <c r="E30" s="16">
        <v>43466</v>
      </c>
      <c r="F30" s="15" t="s">
        <v>137</v>
      </c>
      <c r="G30" s="18" t="s">
        <v>238</v>
      </c>
      <c r="H30" s="41" t="s">
        <v>111</v>
      </c>
      <c r="I30" s="40" t="s">
        <v>32</v>
      </c>
      <c r="J30" s="18" t="s">
        <v>239</v>
      </c>
      <c r="K30" s="15">
        <v>1</v>
      </c>
      <c r="L30" s="15" t="s">
        <v>43</v>
      </c>
      <c r="M30" s="15" t="s">
        <v>240</v>
      </c>
      <c r="N30" s="15" t="s">
        <v>240</v>
      </c>
      <c r="O30" s="24">
        <v>1</v>
      </c>
      <c r="P30" s="16">
        <v>43497</v>
      </c>
      <c r="Q30" s="16">
        <v>43585</v>
      </c>
      <c r="R30" s="15" t="s">
        <v>218</v>
      </c>
      <c r="S30" s="15" t="s">
        <v>61</v>
      </c>
      <c r="T30" s="41" t="s">
        <v>219</v>
      </c>
      <c r="U30" s="49">
        <v>43585</v>
      </c>
      <c r="V30" s="29" t="s">
        <v>382</v>
      </c>
      <c r="W30" s="17">
        <v>0.5</v>
      </c>
      <c r="X30" s="25" t="s">
        <v>407</v>
      </c>
      <c r="Y30" s="41" t="s">
        <v>356</v>
      </c>
      <c r="Z30" s="49">
        <v>43738</v>
      </c>
      <c r="AA30" s="52" t="s">
        <v>478</v>
      </c>
      <c r="AB30" s="58">
        <v>1</v>
      </c>
      <c r="AC30" s="59">
        <f t="shared" si="12"/>
        <v>1</v>
      </c>
      <c r="AD30" s="59">
        <f t="shared" si="13"/>
        <v>1</v>
      </c>
      <c r="AE30" s="59" t="b">
        <f t="shared" si="14"/>
        <v>0</v>
      </c>
      <c r="AF30" s="59" t="str">
        <f t="shared" si="15"/>
        <v>TERMINADA EXTEMPORANEA</v>
      </c>
      <c r="AG30" s="60" t="str">
        <f t="shared" si="16"/>
        <v>TERMINADA EXTEMPORANEA</v>
      </c>
      <c r="AH30" s="53" t="s">
        <v>479</v>
      </c>
      <c r="AI30" s="102" t="s">
        <v>356</v>
      </c>
      <c r="AJ30" s="88"/>
      <c r="AK30" s="99"/>
      <c r="AL30" s="94"/>
      <c r="AM30" s="84"/>
      <c r="AN30" s="84"/>
      <c r="AO30" s="84"/>
      <c r="AP30" s="84"/>
      <c r="AQ30" s="85"/>
      <c r="AR30" s="83"/>
      <c r="AS30" s="86"/>
    </row>
    <row r="31" spans="1:45" s="27" customFormat="1" ht="112.5" x14ac:dyDescent="0.25">
      <c r="A31" s="40">
        <v>2019</v>
      </c>
      <c r="B31" s="16">
        <v>43496</v>
      </c>
      <c r="C31" s="15" t="s">
        <v>41</v>
      </c>
      <c r="D31" s="15" t="s">
        <v>209</v>
      </c>
      <c r="E31" s="16">
        <v>43466</v>
      </c>
      <c r="F31" s="15" t="s">
        <v>241</v>
      </c>
      <c r="G31" s="18" t="s">
        <v>238</v>
      </c>
      <c r="H31" s="41" t="s">
        <v>111</v>
      </c>
      <c r="I31" s="40" t="s">
        <v>32</v>
      </c>
      <c r="J31" s="18" t="s">
        <v>242</v>
      </c>
      <c r="K31" s="15">
        <v>1</v>
      </c>
      <c r="L31" s="15" t="s">
        <v>43</v>
      </c>
      <c r="M31" s="15" t="s">
        <v>243</v>
      </c>
      <c r="N31" s="15" t="s">
        <v>243</v>
      </c>
      <c r="O31" s="24">
        <v>1</v>
      </c>
      <c r="P31" s="16">
        <v>43497</v>
      </c>
      <c r="Q31" s="16">
        <v>43585</v>
      </c>
      <c r="R31" s="15" t="s">
        <v>218</v>
      </c>
      <c r="S31" s="15" t="s">
        <v>61</v>
      </c>
      <c r="T31" s="41" t="s">
        <v>219</v>
      </c>
      <c r="U31" s="49">
        <v>43585</v>
      </c>
      <c r="V31" s="29" t="s">
        <v>360</v>
      </c>
      <c r="W31" s="17">
        <v>1</v>
      </c>
      <c r="X31" s="25" t="s">
        <v>409</v>
      </c>
      <c r="Y31" s="41" t="s">
        <v>356</v>
      </c>
      <c r="Z31" s="88"/>
      <c r="AA31" s="99"/>
      <c r="AB31" s="96"/>
      <c r="AC31" s="97" t="str">
        <f t="shared" si="12"/>
        <v/>
      </c>
      <c r="AD31" s="97" t="str">
        <f t="shared" si="13"/>
        <v/>
      </c>
      <c r="AE31" s="97" t="str">
        <f t="shared" si="14"/>
        <v/>
      </c>
      <c r="AF31" s="97" t="str">
        <f t="shared" si="15"/>
        <v/>
      </c>
      <c r="AG31" s="98" t="str">
        <f t="shared" si="16"/>
        <v/>
      </c>
      <c r="AH31" s="83"/>
      <c r="AI31" s="103"/>
      <c r="AJ31" s="88"/>
      <c r="AK31" s="99"/>
      <c r="AL31" s="94"/>
      <c r="AM31" s="84"/>
      <c r="AN31" s="84"/>
      <c r="AO31" s="84"/>
      <c r="AP31" s="84"/>
      <c r="AQ31" s="85"/>
      <c r="AR31" s="121"/>
      <c r="AS31" s="86"/>
    </row>
    <row r="32" spans="1:45" s="27" customFormat="1" ht="112.5" x14ac:dyDescent="0.25">
      <c r="A32" s="40">
        <v>2019</v>
      </c>
      <c r="B32" s="16">
        <v>43496</v>
      </c>
      <c r="C32" s="15" t="s">
        <v>41</v>
      </c>
      <c r="D32" s="15" t="s">
        <v>209</v>
      </c>
      <c r="E32" s="16">
        <v>43466</v>
      </c>
      <c r="F32" s="15" t="s">
        <v>138</v>
      </c>
      <c r="G32" s="18" t="s">
        <v>244</v>
      </c>
      <c r="H32" s="41" t="s">
        <v>111</v>
      </c>
      <c r="I32" s="40" t="s">
        <v>32</v>
      </c>
      <c r="J32" s="18" t="s">
        <v>245</v>
      </c>
      <c r="K32" s="15">
        <v>1</v>
      </c>
      <c r="L32" s="15" t="s">
        <v>43</v>
      </c>
      <c r="M32" s="15" t="s">
        <v>131</v>
      </c>
      <c r="N32" s="15" t="s">
        <v>246</v>
      </c>
      <c r="O32" s="24">
        <v>1</v>
      </c>
      <c r="P32" s="16">
        <v>43497</v>
      </c>
      <c r="Q32" s="16">
        <v>43677</v>
      </c>
      <c r="R32" s="15" t="s">
        <v>218</v>
      </c>
      <c r="S32" s="15" t="s">
        <v>61</v>
      </c>
      <c r="T32" s="41" t="s">
        <v>219</v>
      </c>
      <c r="U32" s="49">
        <v>43585</v>
      </c>
      <c r="V32" s="18" t="s">
        <v>361</v>
      </c>
      <c r="W32" s="17">
        <v>0</v>
      </c>
      <c r="X32" s="25" t="s">
        <v>406</v>
      </c>
      <c r="Y32" s="41" t="s">
        <v>356</v>
      </c>
      <c r="Z32" s="49">
        <v>43738</v>
      </c>
      <c r="AA32" s="52" t="s">
        <v>473</v>
      </c>
      <c r="AB32" s="58">
        <v>1</v>
      </c>
      <c r="AC32" s="59">
        <f t="shared" si="12"/>
        <v>1</v>
      </c>
      <c r="AD32" s="59">
        <f t="shared" si="13"/>
        <v>1</v>
      </c>
      <c r="AE32" s="59" t="str">
        <f>IF(AB32="","",IF(Z32&gt;Q32,IF(AD32=0%,"SIN INICIAR",IF(AD32=100%,"TERMINADA",IF(AD32&gt;0%,"EN PROCESO",IF(AD32&lt;0%,"INCUMPLIDA"))))))</f>
        <v>TERMINADA</v>
      </c>
      <c r="AF32" s="59" t="b">
        <f>IF(AB32="","",IF(Z32&lt;Q32,IF(AD32&lt;100%,"INCUMPLIDA",IF(AD32=100%,"TERMINADA EXTEMPORANEA"))))</f>
        <v>0</v>
      </c>
      <c r="AG32" s="60" t="str">
        <f>IF(AB32="","",IF(Z32&gt;=Q32,AE32,IF(Z32&lt;=Q32,AF32)))</f>
        <v>TERMINADA</v>
      </c>
      <c r="AH32" s="53" t="s">
        <v>474</v>
      </c>
      <c r="AI32" s="102" t="s">
        <v>356</v>
      </c>
      <c r="AJ32" s="88"/>
      <c r="AK32" s="99"/>
      <c r="AL32" s="94"/>
      <c r="AM32" s="84"/>
      <c r="AN32" s="84"/>
      <c r="AO32" s="84"/>
      <c r="AP32" s="84"/>
      <c r="AQ32" s="85"/>
      <c r="AR32" s="121"/>
      <c r="AS32" s="86"/>
    </row>
    <row r="33" spans="1:45" s="27" customFormat="1" ht="123.75" x14ac:dyDescent="0.25">
      <c r="A33" s="40">
        <v>2019</v>
      </c>
      <c r="B33" s="16">
        <v>43496</v>
      </c>
      <c r="C33" s="15" t="s">
        <v>41</v>
      </c>
      <c r="D33" s="15" t="s">
        <v>209</v>
      </c>
      <c r="E33" s="16">
        <v>43466</v>
      </c>
      <c r="F33" s="15" t="s">
        <v>247</v>
      </c>
      <c r="G33" s="18" t="s">
        <v>244</v>
      </c>
      <c r="H33" s="41" t="s">
        <v>248</v>
      </c>
      <c r="I33" s="42" t="s">
        <v>32</v>
      </c>
      <c r="J33" s="26" t="s">
        <v>249</v>
      </c>
      <c r="K33" s="15">
        <v>2</v>
      </c>
      <c r="L33" s="15" t="s">
        <v>43</v>
      </c>
      <c r="M33" s="15" t="s">
        <v>131</v>
      </c>
      <c r="N33" s="28" t="s">
        <v>250</v>
      </c>
      <c r="O33" s="24">
        <v>1</v>
      </c>
      <c r="P33" s="16">
        <v>43497</v>
      </c>
      <c r="Q33" s="16">
        <v>43830</v>
      </c>
      <c r="R33" s="15" t="s">
        <v>251</v>
      </c>
      <c r="S33" s="15" t="s">
        <v>252</v>
      </c>
      <c r="T33" s="41" t="s">
        <v>253</v>
      </c>
      <c r="U33" s="49">
        <v>43585</v>
      </c>
      <c r="V33" s="26" t="s">
        <v>379</v>
      </c>
      <c r="W33" s="17">
        <v>0.25</v>
      </c>
      <c r="X33" s="25" t="s">
        <v>407</v>
      </c>
      <c r="Y33" s="41" t="s">
        <v>355</v>
      </c>
      <c r="Z33" s="49">
        <v>43738</v>
      </c>
      <c r="AA33" s="52" t="s">
        <v>548</v>
      </c>
      <c r="AB33" s="58">
        <v>1</v>
      </c>
      <c r="AC33" s="59">
        <f t="shared" si="12"/>
        <v>0.5</v>
      </c>
      <c r="AD33" s="59">
        <f t="shared" si="13"/>
        <v>0.5</v>
      </c>
      <c r="AE33" s="59" t="str">
        <f t="shared" si="14"/>
        <v>EN PROCESO</v>
      </c>
      <c r="AF33" s="59" t="b">
        <f t="shared" si="15"/>
        <v>0</v>
      </c>
      <c r="AG33" s="60" t="str">
        <f t="shared" si="16"/>
        <v>EN PROCESO</v>
      </c>
      <c r="AH33" s="26" t="s">
        <v>546</v>
      </c>
      <c r="AI33" s="102" t="s">
        <v>512</v>
      </c>
      <c r="AJ33" s="49">
        <v>43830</v>
      </c>
      <c r="AK33" s="52" t="s">
        <v>623</v>
      </c>
      <c r="AL33" s="15">
        <v>2</v>
      </c>
      <c r="AM33" s="17">
        <f t="shared" ref="AM33:AM34" si="22">IF(AL33="","",IF(OR(K33=0,K33="",AJ33=""),"",(AL33*100%)/K33))</f>
        <v>1</v>
      </c>
      <c r="AN33" s="17">
        <f t="shared" ref="AN33:AN34" si="23">IF(OR(O33="",AM33=""),"",IF(OR(O33=0,AM33=0),0,IF((AM33*100%)/O33&gt;100%,100%,(AM33*100%)/O33)))</f>
        <v>1</v>
      </c>
      <c r="AO33" s="126" t="str">
        <f t="shared" ref="AO33:AO34" si="24">IF(AL33="","",IF(AJ33&gt;=Q33,IF(AN33=0%,"SIN INICIAR",IF(AN33=100%,"TERMINADA",IF(AN33&gt;0%,"EN PROCESO",IF(AN33&lt;=0%,"INCUMPLIDA"))))))</f>
        <v>TERMINADA</v>
      </c>
      <c r="AP33" s="126" t="b">
        <f t="shared" ref="AP33:AP34" si="25">IF(AL33="","",IF(AJ33&lt;Q33,IF(AN33&lt;100%,"INCUMPLIDA",IF(AN33=100%,"TERMINADA EXTEMPORÁNEA"))))</f>
        <v>0</v>
      </c>
      <c r="AQ33" s="25" t="str">
        <f t="shared" ref="AQ33:AQ34" si="26">IF(AL33="","",IF(AJ33&gt;=Q33,AO33,IF(AJ33&lt;Q33,AP33)))</f>
        <v>TERMINADA</v>
      </c>
      <c r="AR33" s="26" t="s">
        <v>624</v>
      </c>
      <c r="AS33" s="41" t="s">
        <v>512</v>
      </c>
    </row>
    <row r="34" spans="1:45" s="27" customFormat="1" ht="168.75" x14ac:dyDescent="0.25">
      <c r="A34" s="40">
        <v>2019</v>
      </c>
      <c r="B34" s="16">
        <v>43496</v>
      </c>
      <c r="C34" s="15" t="s">
        <v>41</v>
      </c>
      <c r="D34" s="15" t="s">
        <v>209</v>
      </c>
      <c r="E34" s="16">
        <v>43466</v>
      </c>
      <c r="F34" s="15" t="s">
        <v>254</v>
      </c>
      <c r="G34" s="18" t="s">
        <v>244</v>
      </c>
      <c r="H34" s="41" t="s">
        <v>42</v>
      </c>
      <c r="I34" s="40" t="s">
        <v>32</v>
      </c>
      <c r="J34" s="18" t="s">
        <v>255</v>
      </c>
      <c r="K34" s="15">
        <v>1</v>
      </c>
      <c r="L34" s="15" t="s">
        <v>43</v>
      </c>
      <c r="M34" s="15" t="s">
        <v>131</v>
      </c>
      <c r="N34" s="15" t="s">
        <v>256</v>
      </c>
      <c r="O34" s="24">
        <v>1</v>
      </c>
      <c r="P34" s="16">
        <v>43497</v>
      </c>
      <c r="Q34" s="16">
        <v>43830</v>
      </c>
      <c r="R34" s="15" t="s">
        <v>44</v>
      </c>
      <c r="S34" s="15" t="s">
        <v>69</v>
      </c>
      <c r="T34" s="41" t="s">
        <v>45</v>
      </c>
      <c r="U34" s="49">
        <v>43585</v>
      </c>
      <c r="V34" s="26" t="s">
        <v>400</v>
      </c>
      <c r="W34" s="17">
        <v>0.5</v>
      </c>
      <c r="X34" s="25" t="s">
        <v>407</v>
      </c>
      <c r="Y34" s="41" t="s">
        <v>355</v>
      </c>
      <c r="Z34" s="49">
        <v>43738</v>
      </c>
      <c r="AA34" s="52" t="s">
        <v>519</v>
      </c>
      <c r="AB34" s="58">
        <v>0.5</v>
      </c>
      <c r="AC34" s="59">
        <f t="shared" si="12"/>
        <v>0.5</v>
      </c>
      <c r="AD34" s="59">
        <f t="shared" si="13"/>
        <v>0.5</v>
      </c>
      <c r="AE34" s="59" t="str">
        <f t="shared" si="14"/>
        <v>EN PROCESO</v>
      </c>
      <c r="AF34" s="59" t="b">
        <f t="shared" si="15"/>
        <v>0</v>
      </c>
      <c r="AG34" s="60" t="str">
        <f t="shared" si="16"/>
        <v>EN PROCESO</v>
      </c>
      <c r="AH34" s="26" t="s">
        <v>532</v>
      </c>
      <c r="AI34" s="102" t="s">
        <v>512</v>
      </c>
      <c r="AJ34" s="49">
        <v>43830</v>
      </c>
      <c r="AK34" s="52" t="s">
        <v>625</v>
      </c>
      <c r="AL34" s="15">
        <v>1</v>
      </c>
      <c r="AM34" s="17">
        <f t="shared" si="22"/>
        <v>1</v>
      </c>
      <c r="AN34" s="17">
        <f t="shared" si="23"/>
        <v>1</v>
      </c>
      <c r="AO34" s="126" t="str">
        <f t="shared" si="24"/>
        <v>TERMINADA</v>
      </c>
      <c r="AP34" s="126" t="b">
        <f t="shared" si="25"/>
        <v>0</v>
      </c>
      <c r="AQ34" s="25" t="str">
        <f t="shared" si="26"/>
        <v>TERMINADA</v>
      </c>
      <c r="AR34" s="26" t="s">
        <v>663</v>
      </c>
      <c r="AS34" s="41" t="s">
        <v>512</v>
      </c>
    </row>
    <row r="35" spans="1:45" s="27" customFormat="1" ht="112.5" customHeight="1" x14ac:dyDescent="0.25">
      <c r="A35" s="40">
        <v>2019</v>
      </c>
      <c r="B35" s="16">
        <v>43496</v>
      </c>
      <c r="C35" s="15" t="s">
        <v>41</v>
      </c>
      <c r="D35" s="15" t="s">
        <v>257</v>
      </c>
      <c r="E35" s="16">
        <v>43466</v>
      </c>
      <c r="F35" s="15" t="s">
        <v>129</v>
      </c>
      <c r="G35" s="18" t="s">
        <v>258</v>
      </c>
      <c r="H35" s="41" t="s">
        <v>42</v>
      </c>
      <c r="I35" s="40" t="s">
        <v>32</v>
      </c>
      <c r="J35" s="18" t="s">
        <v>259</v>
      </c>
      <c r="K35" s="15">
        <v>1</v>
      </c>
      <c r="L35" s="15" t="s">
        <v>43</v>
      </c>
      <c r="M35" s="15" t="s">
        <v>131</v>
      </c>
      <c r="N35" s="15" t="s">
        <v>260</v>
      </c>
      <c r="O35" s="24">
        <v>1</v>
      </c>
      <c r="P35" s="16">
        <v>43480</v>
      </c>
      <c r="Q35" s="16">
        <v>43524</v>
      </c>
      <c r="R35" s="15" t="s">
        <v>44</v>
      </c>
      <c r="S35" s="15" t="s">
        <v>69</v>
      </c>
      <c r="T35" s="41" t="s">
        <v>45</v>
      </c>
      <c r="U35" s="49">
        <v>43585</v>
      </c>
      <c r="V35" s="26" t="s">
        <v>401</v>
      </c>
      <c r="W35" s="17">
        <v>1</v>
      </c>
      <c r="X35" s="25" t="s">
        <v>409</v>
      </c>
      <c r="Y35" s="41" t="s">
        <v>355</v>
      </c>
      <c r="Z35" s="88"/>
      <c r="AA35" s="99"/>
      <c r="AB35" s="96"/>
      <c r="AC35" s="97" t="str">
        <f t="shared" si="12"/>
        <v/>
      </c>
      <c r="AD35" s="97" t="str">
        <f t="shared" si="13"/>
        <v/>
      </c>
      <c r="AE35" s="97" t="str">
        <f t="shared" si="14"/>
        <v/>
      </c>
      <c r="AF35" s="97" t="str">
        <f t="shared" si="15"/>
        <v/>
      </c>
      <c r="AG35" s="98" t="str">
        <f t="shared" si="16"/>
        <v/>
      </c>
      <c r="AH35" s="83"/>
      <c r="AI35" s="103"/>
      <c r="AJ35" s="88"/>
      <c r="AK35" s="99"/>
      <c r="AL35" s="94"/>
      <c r="AM35" s="84"/>
      <c r="AN35" s="84"/>
      <c r="AO35" s="84"/>
      <c r="AP35" s="84"/>
      <c r="AQ35" s="85"/>
      <c r="AR35" s="83"/>
      <c r="AS35" s="86"/>
    </row>
    <row r="36" spans="1:45" s="27" customFormat="1" ht="213.75" customHeight="1" x14ac:dyDescent="0.25">
      <c r="A36" s="40">
        <v>2019</v>
      </c>
      <c r="B36" s="16">
        <v>43496</v>
      </c>
      <c r="C36" s="15" t="s">
        <v>41</v>
      </c>
      <c r="D36" s="15" t="s">
        <v>257</v>
      </c>
      <c r="E36" s="16">
        <v>43466</v>
      </c>
      <c r="F36" s="15" t="s">
        <v>130</v>
      </c>
      <c r="G36" s="18" t="s">
        <v>258</v>
      </c>
      <c r="H36" s="41" t="s">
        <v>261</v>
      </c>
      <c r="I36" s="43" t="s">
        <v>32</v>
      </c>
      <c r="J36" s="18" t="s">
        <v>262</v>
      </c>
      <c r="K36" s="15">
        <v>2</v>
      </c>
      <c r="L36" s="15" t="s">
        <v>43</v>
      </c>
      <c r="M36" s="15" t="s">
        <v>131</v>
      </c>
      <c r="N36" s="15" t="s">
        <v>263</v>
      </c>
      <c r="O36" s="24">
        <v>1</v>
      </c>
      <c r="P36" s="16">
        <v>43497</v>
      </c>
      <c r="Q36" s="16">
        <v>43830</v>
      </c>
      <c r="R36" s="15" t="s">
        <v>195</v>
      </c>
      <c r="S36" s="15" t="s">
        <v>69</v>
      </c>
      <c r="T36" s="41" t="s">
        <v>354</v>
      </c>
      <c r="U36" s="49">
        <v>43585</v>
      </c>
      <c r="V36" s="29" t="s">
        <v>370</v>
      </c>
      <c r="W36" s="17">
        <v>0</v>
      </c>
      <c r="X36" s="25" t="s">
        <v>406</v>
      </c>
      <c r="Y36" s="41" t="s">
        <v>355</v>
      </c>
      <c r="Z36" s="49">
        <v>43738</v>
      </c>
      <c r="AA36" s="52" t="s">
        <v>559</v>
      </c>
      <c r="AB36" s="58">
        <v>1</v>
      </c>
      <c r="AC36" s="59">
        <f t="shared" si="12"/>
        <v>0.5</v>
      </c>
      <c r="AD36" s="59">
        <f t="shared" si="13"/>
        <v>0.5</v>
      </c>
      <c r="AE36" s="59" t="str">
        <f t="shared" si="14"/>
        <v>EN PROCESO</v>
      </c>
      <c r="AF36" s="59" t="b">
        <f t="shared" si="15"/>
        <v>0</v>
      </c>
      <c r="AG36" s="60" t="str">
        <f t="shared" si="16"/>
        <v>EN PROCESO</v>
      </c>
      <c r="AH36" s="53" t="s">
        <v>533</v>
      </c>
      <c r="AI36" s="102" t="s">
        <v>520</v>
      </c>
      <c r="AJ36" s="49">
        <v>43830</v>
      </c>
      <c r="AK36" s="52" t="s">
        <v>605</v>
      </c>
      <c r="AL36" s="15">
        <v>1</v>
      </c>
      <c r="AM36" s="17">
        <f>IF(AL36="","",IF(OR(K36=0,K36="",AJ36=""),"",(AL36*100%)/K36))</f>
        <v>0.5</v>
      </c>
      <c r="AN36" s="17">
        <f>IF(OR(O36="",AM36=""),"",IF(OR(O36=0,AM36=0),0,IF((AM36*100%)/O36&gt;100%,100%,(AM36*100%)/O36)))</f>
        <v>0.5</v>
      </c>
      <c r="AO36" s="126" t="b">
        <f>IF(AL36="","",IF(AJ36&gt;Q36,IF(AN36=0%,"SIN INICIAR",IF(AN36=100%,"TERMINADA",IF(AN36&gt;0%,"EN PROCESO",IF(AN36&lt;=0%,"INCUMPLIDA"))))))</f>
        <v>0</v>
      </c>
      <c r="AP36" s="126" t="str">
        <f>IF(AL36="","",IF(AJ36&lt;=Q36,IF(AN36&lt;100%,"INCUMPLIDA",IF(AN36=100%,"TERMINADA EXTEMPORÁNEA"))))</f>
        <v>INCUMPLIDA</v>
      </c>
      <c r="AQ36" s="25" t="str">
        <f>IF(AL36="","",IF(AJ36&gt;Q36,AO36,IF(AJ36&lt;=Q36,AP36)))</f>
        <v>INCUMPLIDA</v>
      </c>
      <c r="AR36" s="53" t="s">
        <v>649</v>
      </c>
      <c r="AS36" s="41" t="s">
        <v>356</v>
      </c>
    </row>
    <row r="37" spans="1:45" s="27" customFormat="1" ht="225" customHeight="1" x14ac:dyDescent="0.25">
      <c r="A37" s="40">
        <v>2019</v>
      </c>
      <c r="B37" s="16">
        <v>43496</v>
      </c>
      <c r="C37" s="15" t="s">
        <v>41</v>
      </c>
      <c r="D37" s="15" t="s">
        <v>257</v>
      </c>
      <c r="E37" s="16">
        <v>43466</v>
      </c>
      <c r="F37" s="15" t="s">
        <v>142</v>
      </c>
      <c r="G37" s="18" t="s">
        <v>258</v>
      </c>
      <c r="H37" s="41" t="s">
        <v>50</v>
      </c>
      <c r="I37" s="43" t="s">
        <v>32</v>
      </c>
      <c r="J37" s="18" t="s">
        <v>264</v>
      </c>
      <c r="K37" s="15">
        <v>1</v>
      </c>
      <c r="L37" s="15" t="s">
        <v>43</v>
      </c>
      <c r="M37" s="15" t="s">
        <v>265</v>
      </c>
      <c r="N37" s="15" t="s">
        <v>266</v>
      </c>
      <c r="O37" s="24">
        <v>1</v>
      </c>
      <c r="P37" s="16">
        <v>43497</v>
      </c>
      <c r="Q37" s="16">
        <v>43830</v>
      </c>
      <c r="R37" s="15" t="s">
        <v>267</v>
      </c>
      <c r="S37" s="15" t="s">
        <v>205</v>
      </c>
      <c r="T37" s="41" t="s">
        <v>268</v>
      </c>
      <c r="U37" s="49">
        <v>43585</v>
      </c>
      <c r="V37" s="18" t="s">
        <v>383</v>
      </c>
      <c r="W37" s="17">
        <v>0.5</v>
      </c>
      <c r="X37" s="25" t="s">
        <v>407</v>
      </c>
      <c r="Y37" s="41" t="s">
        <v>356</v>
      </c>
      <c r="Z37" s="49">
        <v>43738</v>
      </c>
      <c r="AA37" s="52" t="s">
        <v>560</v>
      </c>
      <c r="AB37" s="58">
        <v>1</v>
      </c>
      <c r="AC37" s="59">
        <f t="shared" si="12"/>
        <v>1</v>
      </c>
      <c r="AD37" s="59">
        <f t="shared" si="13"/>
        <v>1</v>
      </c>
      <c r="AE37" s="59" t="str">
        <f t="shared" si="14"/>
        <v>TERMINADA</v>
      </c>
      <c r="AF37" s="59" t="b">
        <f t="shared" si="15"/>
        <v>0</v>
      </c>
      <c r="AG37" s="60" t="str">
        <f t="shared" si="16"/>
        <v>TERMINADA</v>
      </c>
      <c r="AH37" s="26" t="s">
        <v>561</v>
      </c>
      <c r="AI37" s="102" t="s">
        <v>373</v>
      </c>
      <c r="AJ37" s="88"/>
      <c r="AK37" s="99"/>
      <c r="AL37" s="94"/>
      <c r="AM37" s="84"/>
      <c r="AN37" s="84"/>
      <c r="AO37" s="84"/>
      <c r="AP37" s="84"/>
      <c r="AQ37" s="85"/>
      <c r="AR37" s="83"/>
      <c r="AS37" s="86"/>
    </row>
    <row r="38" spans="1:45" s="27" customFormat="1" ht="202.5" customHeight="1" x14ac:dyDescent="0.25">
      <c r="A38" s="40">
        <v>2019</v>
      </c>
      <c r="B38" s="16">
        <v>43496</v>
      </c>
      <c r="C38" s="15" t="s">
        <v>41</v>
      </c>
      <c r="D38" s="15" t="s">
        <v>257</v>
      </c>
      <c r="E38" s="16">
        <v>43466</v>
      </c>
      <c r="F38" s="15" t="s">
        <v>269</v>
      </c>
      <c r="G38" s="18" t="s">
        <v>258</v>
      </c>
      <c r="H38" s="41" t="s">
        <v>50</v>
      </c>
      <c r="I38" s="43" t="s">
        <v>32</v>
      </c>
      <c r="J38" s="18" t="s">
        <v>270</v>
      </c>
      <c r="K38" s="15">
        <v>1</v>
      </c>
      <c r="L38" s="15" t="s">
        <v>43</v>
      </c>
      <c r="M38" s="15" t="s">
        <v>265</v>
      </c>
      <c r="N38" s="15" t="s">
        <v>271</v>
      </c>
      <c r="O38" s="24">
        <v>1</v>
      </c>
      <c r="P38" s="16">
        <v>43497</v>
      </c>
      <c r="Q38" s="16">
        <v>43830</v>
      </c>
      <c r="R38" s="15" t="s">
        <v>267</v>
      </c>
      <c r="S38" s="15" t="s">
        <v>205</v>
      </c>
      <c r="T38" s="41" t="s">
        <v>268</v>
      </c>
      <c r="U38" s="49">
        <v>43585</v>
      </c>
      <c r="V38" s="53" t="s">
        <v>384</v>
      </c>
      <c r="W38" s="17">
        <v>0.5</v>
      </c>
      <c r="X38" s="25" t="s">
        <v>407</v>
      </c>
      <c r="Y38" s="41" t="s">
        <v>356</v>
      </c>
      <c r="Z38" s="49">
        <v>43738</v>
      </c>
      <c r="AA38" s="52" t="s">
        <v>562</v>
      </c>
      <c r="AB38" s="58">
        <v>1</v>
      </c>
      <c r="AC38" s="59">
        <f t="shared" si="12"/>
        <v>1</v>
      </c>
      <c r="AD38" s="59">
        <f t="shared" si="13"/>
        <v>1</v>
      </c>
      <c r="AE38" s="59" t="str">
        <f t="shared" si="14"/>
        <v>TERMINADA</v>
      </c>
      <c r="AF38" s="59" t="b">
        <f t="shared" si="15"/>
        <v>0</v>
      </c>
      <c r="AG38" s="60" t="str">
        <f t="shared" si="16"/>
        <v>TERMINADA</v>
      </c>
      <c r="AH38" s="26" t="s">
        <v>563</v>
      </c>
      <c r="AI38" s="102" t="s">
        <v>373</v>
      </c>
      <c r="AJ38" s="88"/>
      <c r="AK38" s="99"/>
      <c r="AL38" s="94"/>
      <c r="AM38" s="84"/>
      <c r="AN38" s="84"/>
      <c r="AO38" s="84"/>
      <c r="AP38" s="84"/>
      <c r="AQ38" s="85"/>
      <c r="AR38" s="83"/>
      <c r="AS38" s="86"/>
    </row>
    <row r="39" spans="1:45" s="27" customFormat="1" ht="270" x14ac:dyDescent="0.25">
      <c r="A39" s="40">
        <v>2019</v>
      </c>
      <c r="B39" s="16">
        <v>43496</v>
      </c>
      <c r="C39" s="15" t="s">
        <v>41</v>
      </c>
      <c r="D39" s="15" t="s">
        <v>257</v>
      </c>
      <c r="E39" s="16">
        <v>43466</v>
      </c>
      <c r="F39" s="15" t="s">
        <v>272</v>
      </c>
      <c r="G39" s="18" t="s">
        <v>258</v>
      </c>
      <c r="H39" s="41" t="s">
        <v>50</v>
      </c>
      <c r="I39" s="43" t="s">
        <v>32</v>
      </c>
      <c r="J39" s="18" t="s">
        <v>273</v>
      </c>
      <c r="K39" s="15">
        <v>1</v>
      </c>
      <c r="L39" s="15" t="s">
        <v>43</v>
      </c>
      <c r="M39" s="15" t="s">
        <v>265</v>
      </c>
      <c r="N39" s="15" t="s">
        <v>274</v>
      </c>
      <c r="O39" s="24">
        <v>1</v>
      </c>
      <c r="P39" s="16">
        <v>43497</v>
      </c>
      <c r="Q39" s="16">
        <v>43830</v>
      </c>
      <c r="R39" s="15" t="s">
        <v>267</v>
      </c>
      <c r="S39" s="15" t="s">
        <v>205</v>
      </c>
      <c r="T39" s="41" t="s">
        <v>268</v>
      </c>
      <c r="U39" s="49">
        <v>43585</v>
      </c>
      <c r="V39" s="26" t="s">
        <v>377</v>
      </c>
      <c r="W39" s="17">
        <v>0</v>
      </c>
      <c r="X39" s="25" t="s">
        <v>406</v>
      </c>
      <c r="Y39" s="41" t="s">
        <v>356</v>
      </c>
      <c r="Z39" s="49">
        <v>43738</v>
      </c>
      <c r="AA39" s="52" t="s">
        <v>564</v>
      </c>
      <c r="AB39" s="58">
        <v>1</v>
      </c>
      <c r="AC39" s="59">
        <f t="shared" si="12"/>
        <v>1</v>
      </c>
      <c r="AD39" s="59">
        <f t="shared" si="13"/>
        <v>1</v>
      </c>
      <c r="AE39" s="59" t="str">
        <f t="shared" si="14"/>
        <v>TERMINADA</v>
      </c>
      <c r="AF39" s="59" t="b">
        <f t="shared" si="15"/>
        <v>0</v>
      </c>
      <c r="AG39" s="60" t="str">
        <f t="shared" si="16"/>
        <v>TERMINADA</v>
      </c>
      <c r="AH39" s="26" t="s">
        <v>565</v>
      </c>
      <c r="AI39" s="102" t="s">
        <v>373</v>
      </c>
      <c r="AJ39" s="88"/>
      <c r="AK39" s="99"/>
      <c r="AL39" s="94"/>
      <c r="AM39" s="84"/>
      <c r="AN39" s="84"/>
      <c r="AO39" s="84"/>
      <c r="AP39" s="84"/>
      <c r="AQ39" s="85"/>
      <c r="AR39" s="83"/>
      <c r="AS39" s="86"/>
    </row>
    <row r="40" spans="1:45" s="27" customFormat="1" ht="225" x14ac:dyDescent="0.25">
      <c r="A40" s="40">
        <v>2019</v>
      </c>
      <c r="B40" s="16">
        <v>43496</v>
      </c>
      <c r="C40" s="15" t="s">
        <v>41</v>
      </c>
      <c r="D40" s="15" t="s">
        <v>257</v>
      </c>
      <c r="E40" s="16">
        <v>43466</v>
      </c>
      <c r="F40" s="15" t="s">
        <v>276</v>
      </c>
      <c r="G40" s="18" t="s">
        <v>258</v>
      </c>
      <c r="H40" s="41" t="s">
        <v>277</v>
      </c>
      <c r="I40" s="40" t="s">
        <v>32</v>
      </c>
      <c r="J40" s="18" t="s">
        <v>275</v>
      </c>
      <c r="K40" s="15">
        <v>1</v>
      </c>
      <c r="L40" s="15" t="s">
        <v>43</v>
      </c>
      <c r="M40" s="15" t="s">
        <v>278</v>
      </c>
      <c r="N40" s="15" t="s">
        <v>279</v>
      </c>
      <c r="O40" s="24">
        <v>1</v>
      </c>
      <c r="P40" s="16">
        <v>43497</v>
      </c>
      <c r="Q40" s="16">
        <v>43644</v>
      </c>
      <c r="R40" s="15" t="s">
        <v>214</v>
      </c>
      <c r="S40" s="15" t="s">
        <v>280</v>
      </c>
      <c r="T40" s="41" t="s">
        <v>215</v>
      </c>
      <c r="U40" s="49">
        <v>43585</v>
      </c>
      <c r="V40" s="18" t="s">
        <v>385</v>
      </c>
      <c r="W40" s="17">
        <v>0.5</v>
      </c>
      <c r="X40" s="25" t="s">
        <v>407</v>
      </c>
      <c r="Y40" s="41" t="s">
        <v>356</v>
      </c>
      <c r="Z40" s="49">
        <v>43738</v>
      </c>
      <c r="AA40" s="52" t="s">
        <v>475</v>
      </c>
      <c r="AB40" s="58">
        <v>0.5</v>
      </c>
      <c r="AC40" s="59">
        <f t="shared" si="12"/>
        <v>0.5</v>
      </c>
      <c r="AD40" s="59">
        <f t="shared" si="13"/>
        <v>0.5</v>
      </c>
      <c r="AE40" s="59" t="b">
        <f t="shared" si="14"/>
        <v>0</v>
      </c>
      <c r="AF40" s="59" t="str">
        <f t="shared" si="15"/>
        <v>INCUMPLIDA</v>
      </c>
      <c r="AG40" s="60" t="str">
        <f t="shared" si="16"/>
        <v>INCUMPLIDA</v>
      </c>
      <c r="AH40" s="53" t="s">
        <v>510</v>
      </c>
      <c r="AI40" s="102" t="s">
        <v>356</v>
      </c>
      <c r="AJ40" s="49">
        <v>43830</v>
      </c>
      <c r="AK40" s="52" t="s">
        <v>602</v>
      </c>
      <c r="AL40" s="15">
        <v>1</v>
      </c>
      <c r="AM40" s="17">
        <f t="shared" ref="AM40:AM41" si="27">IF(AL40="","",IF(OR(K40=0,K40="",AJ40=""),"",(AL40*100%)/K40))</f>
        <v>1</v>
      </c>
      <c r="AN40" s="17">
        <f t="shared" ref="AN40:AN41" si="28">IF(OR(O40="",AM40=""),"",IF(OR(O40=0,AM40=0),0,IF((AM40*100%)/O40&gt;100%,100%,(AM40*100%)/O40)))</f>
        <v>1</v>
      </c>
      <c r="AO40" s="126" t="str">
        <f t="shared" ref="AO40:AO41" si="29">IF(AL40="","",IF(AJ40&gt;=Q40,IF(AN40=0%,"SIN INICIAR",IF(AN40=100%,"TERMINADA",IF(AN40&gt;0%,"EN PROCESO",IF(AN40&lt;=0%,"INCUMPLIDA"))))))</f>
        <v>TERMINADA</v>
      </c>
      <c r="AP40" s="126" t="b">
        <f t="shared" ref="AP40:AP41" si="30">IF(AL40="","",IF(AJ40&lt;Q40,IF(AN40&lt;100%,"INCUMPLIDA",IF(AN40=100%,"TERMINADA EXTEMPORÁNEA"))))</f>
        <v>0</v>
      </c>
      <c r="AQ40" s="25" t="str">
        <f t="shared" ref="AQ40:AQ41" si="31">IF(AL40="","",IF(AJ40&gt;=Q40,AO40,IF(AJ40&lt;Q40,AP40)))</f>
        <v>TERMINADA</v>
      </c>
      <c r="AR40" s="53" t="s">
        <v>664</v>
      </c>
      <c r="AS40" s="41" t="s">
        <v>356</v>
      </c>
    </row>
    <row r="41" spans="1:45" s="27" customFormat="1" ht="225" x14ac:dyDescent="0.25">
      <c r="A41" s="40">
        <v>2019</v>
      </c>
      <c r="B41" s="16">
        <v>43496</v>
      </c>
      <c r="C41" s="15" t="s">
        <v>41</v>
      </c>
      <c r="D41" s="15" t="s">
        <v>257</v>
      </c>
      <c r="E41" s="16">
        <v>43466</v>
      </c>
      <c r="F41" s="15" t="s">
        <v>132</v>
      </c>
      <c r="G41" s="18" t="s">
        <v>281</v>
      </c>
      <c r="H41" s="41" t="s">
        <v>282</v>
      </c>
      <c r="I41" s="40" t="s">
        <v>32</v>
      </c>
      <c r="J41" s="18" t="s">
        <v>419</v>
      </c>
      <c r="K41" s="15">
        <v>10</v>
      </c>
      <c r="L41" s="15" t="s">
        <v>43</v>
      </c>
      <c r="M41" s="15" t="s">
        <v>480</v>
      </c>
      <c r="N41" s="15" t="s">
        <v>480</v>
      </c>
      <c r="O41" s="24">
        <v>1</v>
      </c>
      <c r="P41" s="16">
        <v>43497</v>
      </c>
      <c r="Q41" s="16">
        <v>43830</v>
      </c>
      <c r="R41" s="15" t="s">
        <v>218</v>
      </c>
      <c r="S41" s="15" t="s">
        <v>61</v>
      </c>
      <c r="T41" s="41" t="s">
        <v>219</v>
      </c>
      <c r="U41" s="49">
        <v>43585</v>
      </c>
      <c r="V41" s="29" t="s">
        <v>386</v>
      </c>
      <c r="W41" s="17">
        <v>0</v>
      </c>
      <c r="X41" s="25" t="s">
        <v>406</v>
      </c>
      <c r="Y41" s="41" t="s">
        <v>356</v>
      </c>
      <c r="Z41" s="49">
        <v>43738</v>
      </c>
      <c r="AA41" s="52" t="s">
        <v>481</v>
      </c>
      <c r="AB41" s="58">
        <v>6</v>
      </c>
      <c r="AC41" s="59">
        <f t="shared" si="12"/>
        <v>0.6</v>
      </c>
      <c r="AD41" s="59">
        <f t="shared" si="13"/>
        <v>0.6</v>
      </c>
      <c r="AE41" s="59" t="str">
        <f t="shared" si="14"/>
        <v>EN PROCESO</v>
      </c>
      <c r="AF41" s="59" t="b">
        <f t="shared" si="15"/>
        <v>0</v>
      </c>
      <c r="AG41" s="60" t="str">
        <f t="shared" si="16"/>
        <v>EN PROCESO</v>
      </c>
      <c r="AH41" s="53" t="s">
        <v>482</v>
      </c>
      <c r="AI41" s="102" t="s">
        <v>356</v>
      </c>
      <c r="AJ41" s="49">
        <v>43830</v>
      </c>
      <c r="AK41" s="52" t="s">
        <v>603</v>
      </c>
      <c r="AL41" s="15">
        <v>10</v>
      </c>
      <c r="AM41" s="17">
        <f t="shared" si="27"/>
        <v>1</v>
      </c>
      <c r="AN41" s="17">
        <f t="shared" si="28"/>
        <v>1</v>
      </c>
      <c r="AO41" s="126" t="str">
        <f t="shared" si="29"/>
        <v>TERMINADA</v>
      </c>
      <c r="AP41" s="126" t="b">
        <f t="shared" si="30"/>
        <v>0</v>
      </c>
      <c r="AQ41" s="25" t="str">
        <f t="shared" si="31"/>
        <v>TERMINADA</v>
      </c>
      <c r="AR41" s="53" t="s">
        <v>610</v>
      </c>
      <c r="AS41" s="41" t="s">
        <v>356</v>
      </c>
    </row>
    <row r="42" spans="1:45" s="27" customFormat="1" ht="78.75" x14ac:dyDescent="0.25">
      <c r="A42" s="40">
        <v>2019</v>
      </c>
      <c r="B42" s="16">
        <v>43496</v>
      </c>
      <c r="C42" s="15" t="s">
        <v>41</v>
      </c>
      <c r="D42" s="15" t="s">
        <v>257</v>
      </c>
      <c r="E42" s="16">
        <v>43466</v>
      </c>
      <c r="F42" s="15" t="s">
        <v>133</v>
      </c>
      <c r="G42" s="18" t="s">
        <v>283</v>
      </c>
      <c r="H42" s="41" t="s">
        <v>50</v>
      </c>
      <c r="I42" s="40" t="s">
        <v>32</v>
      </c>
      <c r="J42" s="18" t="s">
        <v>284</v>
      </c>
      <c r="K42" s="15">
        <v>1</v>
      </c>
      <c r="L42" s="15" t="s">
        <v>43</v>
      </c>
      <c r="M42" s="15" t="s">
        <v>285</v>
      </c>
      <c r="N42" s="15" t="s">
        <v>285</v>
      </c>
      <c r="O42" s="24">
        <v>1</v>
      </c>
      <c r="P42" s="16">
        <v>43486</v>
      </c>
      <c r="Q42" s="16">
        <v>43524</v>
      </c>
      <c r="R42" s="15" t="s">
        <v>286</v>
      </c>
      <c r="S42" s="15" t="s">
        <v>205</v>
      </c>
      <c r="T42" s="41" t="s">
        <v>287</v>
      </c>
      <c r="U42" s="49">
        <v>43585</v>
      </c>
      <c r="V42" s="29" t="s">
        <v>357</v>
      </c>
      <c r="W42" s="17">
        <v>1</v>
      </c>
      <c r="X42" s="25" t="s">
        <v>409</v>
      </c>
      <c r="Y42" s="41" t="s">
        <v>356</v>
      </c>
      <c r="Z42" s="88"/>
      <c r="AA42" s="99"/>
      <c r="AB42" s="96"/>
      <c r="AC42" s="97" t="str">
        <f t="shared" si="12"/>
        <v/>
      </c>
      <c r="AD42" s="97" t="str">
        <f t="shared" si="13"/>
        <v/>
      </c>
      <c r="AE42" s="97" t="str">
        <f t="shared" si="14"/>
        <v/>
      </c>
      <c r="AF42" s="97" t="str">
        <f t="shared" si="15"/>
        <v/>
      </c>
      <c r="AG42" s="98" t="str">
        <f t="shared" si="16"/>
        <v/>
      </c>
      <c r="AH42" s="83"/>
      <c r="AI42" s="103"/>
      <c r="AJ42" s="88"/>
      <c r="AK42" s="99"/>
      <c r="AL42" s="94"/>
      <c r="AM42" s="84"/>
      <c r="AN42" s="84"/>
      <c r="AO42" s="84"/>
      <c r="AP42" s="84"/>
      <c r="AQ42" s="85"/>
      <c r="AR42" s="87"/>
      <c r="AS42" s="86"/>
    </row>
    <row r="43" spans="1:45" s="27" customFormat="1" ht="101.25" x14ac:dyDescent="0.25">
      <c r="A43" s="40">
        <v>2019</v>
      </c>
      <c r="B43" s="16">
        <v>43496</v>
      </c>
      <c r="C43" s="15" t="s">
        <v>41</v>
      </c>
      <c r="D43" s="15" t="s">
        <v>257</v>
      </c>
      <c r="E43" s="16">
        <v>43466</v>
      </c>
      <c r="F43" s="15" t="s">
        <v>137</v>
      </c>
      <c r="G43" s="15" t="s">
        <v>288</v>
      </c>
      <c r="H43" s="41" t="s">
        <v>289</v>
      </c>
      <c r="I43" s="40" t="s">
        <v>32</v>
      </c>
      <c r="J43" s="18" t="s">
        <v>290</v>
      </c>
      <c r="K43" s="15">
        <v>1</v>
      </c>
      <c r="L43" s="15" t="s">
        <v>43</v>
      </c>
      <c r="M43" s="15" t="s">
        <v>291</v>
      </c>
      <c r="N43" s="15" t="s">
        <v>291</v>
      </c>
      <c r="O43" s="24">
        <v>1</v>
      </c>
      <c r="P43" s="16">
        <v>43497</v>
      </c>
      <c r="Q43" s="16">
        <v>43830</v>
      </c>
      <c r="R43" s="15" t="s">
        <v>204</v>
      </c>
      <c r="S43" s="15" t="s">
        <v>205</v>
      </c>
      <c r="T43" s="41" t="s">
        <v>54</v>
      </c>
      <c r="U43" s="49">
        <v>43585</v>
      </c>
      <c r="V43" s="18" t="s">
        <v>374</v>
      </c>
      <c r="W43" s="17">
        <v>0</v>
      </c>
      <c r="X43" s="25" t="s">
        <v>406</v>
      </c>
      <c r="Y43" s="41" t="s">
        <v>373</v>
      </c>
      <c r="Z43" s="49">
        <v>43738</v>
      </c>
      <c r="AA43" s="52" t="s">
        <v>566</v>
      </c>
      <c r="AB43" s="58">
        <v>0.5</v>
      </c>
      <c r="AC43" s="59">
        <f t="shared" si="12"/>
        <v>0.5</v>
      </c>
      <c r="AD43" s="59">
        <f t="shared" si="13"/>
        <v>0.5</v>
      </c>
      <c r="AE43" s="59" t="str">
        <f t="shared" si="14"/>
        <v>EN PROCESO</v>
      </c>
      <c r="AF43" s="59" t="b">
        <f t="shared" si="15"/>
        <v>0</v>
      </c>
      <c r="AG43" s="60" t="str">
        <f t="shared" si="16"/>
        <v>EN PROCESO</v>
      </c>
      <c r="AH43" s="26" t="s">
        <v>567</v>
      </c>
      <c r="AI43" s="102" t="s">
        <v>373</v>
      </c>
      <c r="AJ43" s="49">
        <v>43830</v>
      </c>
      <c r="AK43" s="52" t="s">
        <v>607</v>
      </c>
      <c r="AL43" s="15">
        <v>1</v>
      </c>
      <c r="AM43" s="17">
        <f t="shared" ref="AM43:AM44" si="32">IF(AL43="","",IF(OR(K43=0,K43="",AJ43=""),"",(AL43*100%)/K43))</f>
        <v>1</v>
      </c>
      <c r="AN43" s="17">
        <f t="shared" ref="AN43:AN44" si="33">IF(OR(O43="",AM43=""),"",IF(OR(O43=0,AM43=0),0,IF((AM43*100%)/O43&gt;100%,100%,(AM43*100%)/O43)))</f>
        <v>1</v>
      </c>
      <c r="AO43" s="126" t="str">
        <f>IF(AL43="","",IF(AJ43&lt;=Q43,IF(AN43=0%,"SIN INICIAR",IF(AN43=100%,"TERMINADA",IF(AN43&gt;0%,"EN PROCESO",IF(AN43&lt;=0%,"INCUMPLIDA"))))))</f>
        <v>TERMINADA</v>
      </c>
      <c r="AP43" s="126" t="b">
        <f>IF(AL43="","",IF(AJ43&gt;Q43,IF(AN43&lt;100%,"INCUMPLIDA",IF(AN43=100%,"TERMINADA EXTEMPORÁNEA"))))</f>
        <v>0</v>
      </c>
      <c r="AQ43" s="25" t="str">
        <f>IF(AL43="","",IF(AJ43&lt;=Q43,AO43,IF(AJ43&gt;Q43,AP43)))</f>
        <v>TERMINADA</v>
      </c>
      <c r="AR43" s="26" t="s">
        <v>650</v>
      </c>
      <c r="AS43" s="41" t="s">
        <v>373</v>
      </c>
    </row>
    <row r="44" spans="1:45" s="27" customFormat="1" ht="213.75" x14ac:dyDescent="0.25">
      <c r="A44" s="40">
        <v>2019</v>
      </c>
      <c r="B44" s="16">
        <v>43496</v>
      </c>
      <c r="C44" s="15" t="s">
        <v>41</v>
      </c>
      <c r="D44" s="15" t="s">
        <v>257</v>
      </c>
      <c r="E44" s="16">
        <v>43466</v>
      </c>
      <c r="F44" s="15" t="s">
        <v>138</v>
      </c>
      <c r="G44" s="15" t="s">
        <v>292</v>
      </c>
      <c r="H44" s="41" t="s">
        <v>282</v>
      </c>
      <c r="I44" s="40" t="s">
        <v>32</v>
      </c>
      <c r="J44" s="18" t="s">
        <v>293</v>
      </c>
      <c r="K44" s="15">
        <v>11</v>
      </c>
      <c r="L44" s="15" t="s">
        <v>43</v>
      </c>
      <c r="M44" s="15" t="s">
        <v>294</v>
      </c>
      <c r="N44" s="15" t="s">
        <v>295</v>
      </c>
      <c r="O44" s="24">
        <v>1</v>
      </c>
      <c r="P44" s="16">
        <v>43497</v>
      </c>
      <c r="Q44" s="16">
        <v>43819</v>
      </c>
      <c r="R44" s="15" t="s">
        <v>218</v>
      </c>
      <c r="S44" s="15" t="s">
        <v>61</v>
      </c>
      <c r="T44" s="41" t="s">
        <v>219</v>
      </c>
      <c r="U44" s="49">
        <v>43585</v>
      </c>
      <c r="V44" s="18" t="s">
        <v>387</v>
      </c>
      <c r="W44" s="17">
        <v>0.27</v>
      </c>
      <c r="X44" s="25" t="s">
        <v>407</v>
      </c>
      <c r="Y44" s="41" t="s">
        <v>356</v>
      </c>
      <c r="Z44" s="49">
        <v>43738</v>
      </c>
      <c r="AA44" s="52" t="s">
        <v>483</v>
      </c>
      <c r="AB44" s="58">
        <v>7</v>
      </c>
      <c r="AC44" s="59">
        <f t="shared" si="12"/>
        <v>0.63636363636363635</v>
      </c>
      <c r="AD44" s="59">
        <f t="shared" si="13"/>
        <v>0.63636363636363635</v>
      </c>
      <c r="AE44" s="59" t="str">
        <f t="shared" si="14"/>
        <v>EN PROCESO</v>
      </c>
      <c r="AF44" s="59" t="b">
        <f t="shared" si="15"/>
        <v>0</v>
      </c>
      <c r="AG44" s="60" t="str">
        <f t="shared" si="16"/>
        <v>EN PROCESO</v>
      </c>
      <c r="AH44" s="53" t="s">
        <v>509</v>
      </c>
      <c r="AI44" s="102" t="s">
        <v>356</v>
      </c>
      <c r="AJ44" s="49">
        <v>43830</v>
      </c>
      <c r="AK44" s="52" t="s">
        <v>604</v>
      </c>
      <c r="AL44" s="15">
        <v>11</v>
      </c>
      <c r="AM44" s="17">
        <f t="shared" si="32"/>
        <v>1</v>
      </c>
      <c r="AN44" s="17">
        <f t="shared" si="33"/>
        <v>1</v>
      </c>
      <c r="AO44" s="126" t="str">
        <f t="shared" ref="AO44" si="34">IF(AL44="","",IF(AJ44&gt;=Q44,IF(AN44=0%,"SIN INICIAR",IF(AN44=100%,"TERMINADA",IF(AN44&gt;0%,"EN PROCESO",IF(AN44&lt;=0%,"INCUMPLIDA"))))))</f>
        <v>TERMINADA</v>
      </c>
      <c r="AP44" s="126" t="b">
        <f t="shared" ref="AP44" si="35">IF(AL44="","",IF(AJ44&lt;Q44,IF(AN44&lt;100%,"INCUMPLIDA",IF(AN44=100%,"TERMINADA EXTEMPORÁNEA"))))</f>
        <v>0</v>
      </c>
      <c r="AQ44" s="25" t="str">
        <f t="shared" ref="AQ44" si="36">IF(AL44="","",IF(AJ44&gt;=Q44,AO44,IF(AJ44&lt;Q44,AP44)))</f>
        <v>TERMINADA</v>
      </c>
      <c r="AR44" s="53" t="s">
        <v>608</v>
      </c>
      <c r="AS44" s="41" t="s">
        <v>356</v>
      </c>
    </row>
    <row r="45" spans="1:45" s="27" customFormat="1" ht="146.25" x14ac:dyDescent="0.25">
      <c r="A45" s="40">
        <v>2019</v>
      </c>
      <c r="B45" s="16">
        <v>43496</v>
      </c>
      <c r="C45" s="15" t="s">
        <v>41</v>
      </c>
      <c r="D45" s="15" t="s">
        <v>296</v>
      </c>
      <c r="E45" s="16">
        <v>43466</v>
      </c>
      <c r="F45" s="15" t="s">
        <v>129</v>
      </c>
      <c r="G45" s="15" t="s">
        <v>297</v>
      </c>
      <c r="H45" s="41" t="s">
        <v>289</v>
      </c>
      <c r="I45" s="40" t="s">
        <v>32</v>
      </c>
      <c r="J45" s="18" t="s">
        <v>375</v>
      </c>
      <c r="K45" s="15">
        <v>4</v>
      </c>
      <c r="L45" s="15" t="s">
        <v>43</v>
      </c>
      <c r="M45" s="15" t="s">
        <v>298</v>
      </c>
      <c r="N45" s="15" t="s">
        <v>299</v>
      </c>
      <c r="O45" s="24">
        <v>1</v>
      </c>
      <c r="P45" s="16">
        <v>43497</v>
      </c>
      <c r="Q45" s="16">
        <v>43830</v>
      </c>
      <c r="R45" s="15" t="s">
        <v>204</v>
      </c>
      <c r="S45" s="15" t="s">
        <v>205</v>
      </c>
      <c r="T45" s="41" t="s">
        <v>54</v>
      </c>
      <c r="U45" s="49">
        <v>43585</v>
      </c>
      <c r="V45" s="18" t="s">
        <v>402</v>
      </c>
      <c r="W45" s="17">
        <v>0.25</v>
      </c>
      <c r="X45" s="25" t="s">
        <v>407</v>
      </c>
      <c r="Y45" s="41" t="s">
        <v>373</v>
      </c>
      <c r="Z45" s="49">
        <v>43738</v>
      </c>
      <c r="AA45" s="52" t="s">
        <v>537</v>
      </c>
      <c r="AB45" s="58">
        <v>3</v>
      </c>
      <c r="AC45" s="59">
        <f t="shared" si="12"/>
        <v>0.75</v>
      </c>
      <c r="AD45" s="59">
        <f t="shared" si="13"/>
        <v>0.75</v>
      </c>
      <c r="AE45" s="59" t="str">
        <f t="shared" si="14"/>
        <v>EN PROCESO</v>
      </c>
      <c r="AF45" s="59" t="b">
        <f t="shared" si="15"/>
        <v>0</v>
      </c>
      <c r="AG45" s="60" t="str">
        <f t="shared" si="16"/>
        <v>EN PROCESO</v>
      </c>
      <c r="AH45" s="26" t="s">
        <v>592</v>
      </c>
      <c r="AI45" s="102" t="s">
        <v>373</v>
      </c>
      <c r="AJ45" s="49">
        <v>43830</v>
      </c>
      <c r="AK45" s="52" t="s">
        <v>611</v>
      </c>
      <c r="AL45" s="15">
        <v>3</v>
      </c>
      <c r="AM45" s="17">
        <f t="shared" ref="AM45" si="37">IF(AL45="","",IF(OR(K45=0,K45="",AJ45=""),"",(AL45*100%)/K45))</f>
        <v>0.75</v>
      </c>
      <c r="AN45" s="17">
        <f t="shared" ref="AN45" si="38">IF(OR(O45="",AM45=""),"",IF(OR(O45=0,AM45=0),0,IF((AM45*100%)/O45&gt;100%,100%,(AM45*100%)/O45)))</f>
        <v>0.75</v>
      </c>
      <c r="AO45" s="126" t="b">
        <f>IF(AL45="","",IF(AJ45&gt;Q45,IF(AN45=0%,"SIN INICIAR",IF(AN45=100%,"TERMINADA",IF(AN45&gt;0%,"EN PROCESO",IF(AN45&lt;=0%,"INCUMPLIDA"))))))</f>
        <v>0</v>
      </c>
      <c r="AP45" s="126" t="str">
        <f>IF(AL45="","",IF(AJ45&lt;=Q45,IF(AN45&lt;100%,"INCUMPLIDA",IF(AN45=100%,"TERMINADA EXTEMPORÁNEA"))))</f>
        <v>INCUMPLIDA</v>
      </c>
      <c r="AQ45" s="25" t="str">
        <f>IF(AL45="","",IF(AJ45&gt;Q45,AO45,IF(AJ45&lt;=Q45,AP45)))</f>
        <v>INCUMPLIDA</v>
      </c>
      <c r="AR45" s="26" t="s">
        <v>652</v>
      </c>
      <c r="AS45" s="41" t="s">
        <v>373</v>
      </c>
    </row>
    <row r="46" spans="1:45" s="27" customFormat="1" ht="56.25" x14ac:dyDescent="0.25">
      <c r="A46" s="40">
        <v>2019</v>
      </c>
      <c r="B46" s="16">
        <v>43496</v>
      </c>
      <c r="C46" s="15" t="s">
        <v>41</v>
      </c>
      <c r="D46" s="15" t="s">
        <v>296</v>
      </c>
      <c r="E46" s="16">
        <v>43466</v>
      </c>
      <c r="F46" s="15" t="s">
        <v>130</v>
      </c>
      <c r="G46" s="15" t="s">
        <v>297</v>
      </c>
      <c r="H46" s="41" t="s">
        <v>289</v>
      </c>
      <c r="I46" s="40" t="s">
        <v>32</v>
      </c>
      <c r="J46" s="18" t="s">
        <v>300</v>
      </c>
      <c r="K46" s="15">
        <v>1</v>
      </c>
      <c r="L46" s="15" t="s">
        <v>43</v>
      </c>
      <c r="M46" s="15" t="s">
        <v>653</v>
      </c>
      <c r="N46" s="15" t="s">
        <v>301</v>
      </c>
      <c r="O46" s="24">
        <v>1</v>
      </c>
      <c r="P46" s="16">
        <v>43497</v>
      </c>
      <c r="Q46" s="16">
        <v>43644</v>
      </c>
      <c r="R46" s="15" t="s">
        <v>204</v>
      </c>
      <c r="S46" s="15" t="s">
        <v>205</v>
      </c>
      <c r="T46" s="41" t="s">
        <v>54</v>
      </c>
      <c r="U46" s="49">
        <v>43585</v>
      </c>
      <c r="V46" s="18" t="s">
        <v>388</v>
      </c>
      <c r="W46" s="17">
        <v>1</v>
      </c>
      <c r="X46" s="25" t="s">
        <v>409</v>
      </c>
      <c r="Y46" s="41" t="s">
        <v>373</v>
      </c>
      <c r="Z46" s="88"/>
      <c r="AA46" s="99"/>
      <c r="AB46" s="96"/>
      <c r="AC46" s="97" t="str">
        <f t="shared" si="12"/>
        <v/>
      </c>
      <c r="AD46" s="97" t="str">
        <f t="shared" si="13"/>
        <v/>
      </c>
      <c r="AE46" s="97" t="str">
        <f t="shared" si="14"/>
        <v/>
      </c>
      <c r="AF46" s="97" t="str">
        <f t="shared" si="15"/>
        <v/>
      </c>
      <c r="AG46" s="98" t="str">
        <f t="shared" si="16"/>
        <v/>
      </c>
      <c r="AH46" s="83"/>
      <c r="AI46" s="103"/>
      <c r="AJ46" s="88"/>
      <c r="AK46" s="99"/>
      <c r="AL46" s="94"/>
      <c r="AM46" s="84"/>
      <c r="AN46" s="84"/>
      <c r="AO46" s="84"/>
      <c r="AP46" s="84"/>
      <c r="AQ46" s="85"/>
      <c r="AR46" s="121"/>
      <c r="AS46" s="86"/>
    </row>
    <row r="47" spans="1:45" s="27" customFormat="1" ht="112.5" x14ac:dyDescent="0.25">
      <c r="A47" s="40">
        <v>2019</v>
      </c>
      <c r="B47" s="16">
        <v>43496</v>
      </c>
      <c r="C47" s="15" t="s">
        <v>41</v>
      </c>
      <c r="D47" s="15" t="s">
        <v>302</v>
      </c>
      <c r="E47" s="16">
        <v>43466</v>
      </c>
      <c r="F47" s="15" t="s">
        <v>129</v>
      </c>
      <c r="G47" s="15" t="s">
        <v>303</v>
      </c>
      <c r="H47" s="41" t="s">
        <v>289</v>
      </c>
      <c r="I47" s="40" t="s">
        <v>32</v>
      </c>
      <c r="J47" s="18" t="s">
        <v>304</v>
      </c>
      <c r="K47" s="15">
        <v>2</v>
      </c>
      <c r="L47" s="15" t="s">
        <v>43</v>
      </c>
      <c r="M47" s="15" t="s">
        <v>305</v>
      </c>
      <c r="N47" s="15" t="s">
        <v>306</v>
      </c>
      <c r="O47" s="24">
        <v>1</v>
      </c>
      <c r="P47" s="16">
        <v>43497</v>
      </c>
      <c r="Q47" s="16">
        <v>43830</v>
      </c>
      <c r="R47" s="15" t="s">
        <v>204</v>
      </c>
      <c r="S47" s="15" t="s">
        <v>205</v>
      </c>
      <c r="T47" s="41" t="s">
        <v>54</v>
      </c>
      <c r="U47" s="49">
        <v>43585</v>
      </c>
      <c r="V47" s="18" t="s">
        <v>403</v>
      </c>
      <c r="W47" s="17">
        <v>0.5</v>
      </c>
      <c r="X47" s="25" t="s">
        <v>407</v>
      </c>
      <c r="Y47" s="41" t="s">
        <v>373</v>
      </c>
      <c r="Z47" s="49">
        <v>43738</v>
      </c>
      <c r="AA47" s="52" t="s">
        <v>538</v>
      </c>
      <c r="AB47" s="58">
        <v>1</v>
      </c>
      <c r="AC47" s="59">
        <f t="shared" si="12"/>
        <v>0.5</v>
      </c>
      <c r="AD47" s="59">
        <f t="shared" si="13"/>
        <v>0.5</v>
      </c>
      <c r="AE47" s="59" t="str">
        <f t="shared" si="14"/>
        <v>EN PROCESO</v>
      </c>
      <c r="AF47" s="59" t="b">
        <f t="shared" si="15"/>
        <v>0</v>
      </c>
      <c r="AG47" s="60" t="str">
        <f t="shared" si="16"/>
        <v>EN PROCESO</v>
      </c>
      <c r="AH47" s="26" t="s">
        <v>579</v>
      </c>
      <c r="AI47" s="102" t="s">
        <v>373</v>
      </c>
      <c r="AJ47" s="49">
        <v>43830</v>
      </c>
      <c r="AK47" s="52" t="s">
        <v>538</v>
      </c>
      <c r="AL47" s="15">
        <v>1</v>
      </c>
      <c r="AM47" s="17">
        <f t="shared" ref="AM47:AM49" si="39">IF(AL47="","",IF(OR(K47=0,K47="",AJ47=""),"",(AL47*100%)/K47))</f>
        <v>0.5</v>
      </c>
      <c r="AN47" s="17">
        <f t="shared" ref="AN47:AN49" si="40">IF(OR(O47="",AM47=""),"",IF(OR(O47=0,AM47=0),0,IF((AM47*100%)/O47&gt;100%,100%,(AM47*100%)/O47)))</f>
        <v>0.5</v>
      </c>
      <c r="AO47" s="126" t="b">
        <f>IF(AL47="","",IF(AJ47&gt;Q47,IF(AN47=0%,"SIN INICIAR",IF(AN47=100%,"TERMINADA",IF(AN47&gt;0%,"EN PROCESO",IF(AN47&lt;=0%,"INCUMPLIDA"))))))</f>
        <v>0</v>
      </c>
      <c r="AP47" s="126" t="str">
        <f>IF(AL47="","",IF(AJ47&lt;=Q47,IF(AN47&lt;100%,"INCUMPLIDA",IF(AN47=100%,"TERMINADA EXTEMPORÁNEA"))))</f>
        <v>INCUMPLIDA</v>
      </c>
      <c r="AQ47" s="25" t="str">
        <f>IF(AL47="","",IF(AJ47&gt;Q47,AO47,IF(AJ47&lt;=Q47,AP47)))</f>
        <v>INCUMPLIDA</v>
      </c>
      <c r="AR47" s="26" t="s">
        <v>665</v>
      </c>
      <c r="AS47" s="41" t="s">
        <v>373</v>
      </c>
    </row>
    <row r="48" spans="1:45" s="27" customFormat="1" ht="168.75" x14ac:dyDescent="0.25">
      <c r="A48" s="40">
        <v>2019</v>
      </c>
      <c r="B48" s="16">
        <v>43496</v>
      </c>
      <c r="C48" s="15" t="s">
        <v>41</v>
      </c>
      <c r="D48" s="15" t="s">
        <v>302</v>
      </c>
      <c r="E48" s="16">
        <v>43466</v>
      </c>
      <c r="F48" s="15" t="s">
        <v>130</v>
      </c>
      <c r="G48" s="15" t="s">
        <v>303</v>
      </c>
      <c r="H48" s="41" t="s">
        <v>307</v>
      </c>
      <c r="I48" s="40" t="s">
        <v>32</v>
      </c>
      <c r="J48" s="18" t="s">
        <v>308</v>
      </c>
      <c r="K48" s="15">
        <v>1</v>
      </c>
      <c r="L48" s="15" t="s">
        <v>43</v>
      </c>
      <c r="M48" s="15" t="s">
        <v>131</v>
      </c>
      <c r="N48" s="15" t="s">
        <v>309</v>
      </c>
      <c r="O48" s="24">
        <v>1</v>
      </c>
      <c r="P48" s="16">
        <v>43497</v>
      </c>
      <c r="Q48" s="16">
        <v>43830</v>
      </c>
      <c r="R48" s="15" t="s">
        <v>310</v>
      </c>
      <c r="S48" s="15" t="s">
        <v>229</v>
      </c>
      <c r="T48" s="41" t="s">
        <v>311</v>
      </c>
      <c r="U48" s="49">
        <v>43585</v>
      </c>
      <c r="V48" s="18" t="s">
        <v>404</v>
      </c>
      <c r="W48" s="17">
        <v>0.5</v>
      </c>
      <c r="X48" s="25" t="s">
        <v>407</v>
      </c>
      <c r="Y48" s="41" t="s">
        <v>363</v>
      </c>
      <c r="Z48" s="49">
        <v>43738</v>
      </c>
      <c r="AA48" s="52" t="s">
        <v>500</v>
      </c>
      <c r="AB48" s="58">
        <v>0.5</v>
      </c>
      <c r="AC48" s="59">
        <f t="shared" si="12"/>
        <v>0.5</v>
      </c>
      <c r="AD48" s="59">
        <f t="shared" si="13"/>
        <v>0.5</v>
      </c>
      <c r="AE48" s="59" t="str">
        <f t="shared" si="14"/>
        <v>EN PROCESO</v>
      </c>
      <c r="AF48" s="59" t="b">
        <f t="shared" si="15"/>
        <v>0</v>
      </c>
      <c r="AG48" s="60" t="str">
        <f t="shared" si="16"/>
        <v>EN PROCESO</v>
      </c>
      <c r="AH48" s="26" t="s">
        <v>502</v>
      </c>
      <c r="AI48" s="102" t="s">
        <v>501</v>
      </c>
      <c r="AJ48" s="49">
        <v>43830</v>
      </c>
      <c r="AK48" s="52" t="s">
        <v>626</v>
      </c>
      <c r="AL48" s="15">
        <v>1</v>
      </c>
      <c r="AM48" s="17">
        <f t="shared" si="39"/>
        <v>1</v>
      </c>
      <c r="AN48" s="17">
        <f t="shared" si="40"/>
        <v>1</v>
      </c>
      <c r="AO48" s="126" t="str">
        <f t="shared" ref="AO48" si="41">IF(AL48="","",IF(AJ48&gt;=Q48,IF(AN48=0%,"SIN INICIAR",IF(AN48=100%,"TERMINADA",IF(AN48&gt;0%,"EN PROCESO",IF(AN48&lt;=0%,"INCUMPLIDA"))))))</f>
        <v>TERMINADA</v>
      </c>
      <c r="AP48" s="126" t="b">
        <f t="shared" ref="AP48" si="42">IF(AL48="","",IF(AJ48&lt;Q48,IF(AN48&lt;100%,"INCUMPLIDA",IF(AN48=100%,"TERMINADA EXTEMPORÁNEA"))))</f>
        <v>0</v>
      </c>
      <c r="AQ48" s="25" t="str">
        <f t="shared" ref="AQ48" si="43">IF(AL48="","",IF(AJ48&gt;=Q48,AO48,IF(AJ48&lt;Q48,AP48)))</f>
        <v>TERMINADA</v>
      </c>
      <c r="AR48" s="53" t="s">
        <v>637</v>
      </c>
      <c r="AS48" s="41" t="s">
        <v>356</v>
      </c>
    </row>
    <row r="49" spans="1:45" s="27" customFormat="1" ht="157.5" x14ac:dyDescent="0.25">
      <c r="A49" s="40">
        <v>2019</v>
      </c>
      <c r="B49" s="16">
        <v>43496</v>
      </c>
      <c r="C49" s="15" t="s">
        <v>41</v>
      </c>
      <c r="D49" s="15" t="s">
        <v>312</v>
      </c>
      <c r="E49" s="16">
        <v>43466</v>
      </c>
      <c r="F49" s="15">
        <v>1</v>
      </c>
      <c r="G49" s="15" t="s">
        <v>313</v>
      </c>
      <c r="H49" s="41" t="s">
        <v>42</v>
      </c>
      <c r="I49" s="40" t="s">
        <v>314</v>
      </c>
      <c r="J49" s="18" t="s">
        <v>315</v>
      </c>
      <c r="K49" s="15">
        <v>4</v>
      </c>
      <c r="L49" s="15" t="s">
        <v>43</v>
      </c>
      <c r="M49" s="15" t="s">
        <v>316</v>
      </c>
      <c r="N49" s="15" t="s">
        <v>420</v>
      </c>
      <c r="O49" s="24">
        <v>1</v>
      </c>
      <c r="P49" s="16">
        <v>43497</v>
      </c>
      <c r="Q49" s="16">
        <v>43830</v>
      </c>
      <c r="R49" s="15" t="s">
        <v>44</v>
      </c>
      <c r="S49" s="15" t="s">
        <v>69</v>
      </c>
      <c r="T49" s="41" t="s">
        <v>45</v>
      </c>
      <c r="U49" s="49">
        <v>43585</v>
      </c>
      <c r="V49" s="26" t="s">
        <v>371</v>
      </c>
      <c r="W49" s="17">
        <v>0.13</v>
      </c>
      <c r="X49" s="25" t="s">
        <v>407</v>
      </c>
      <c r="Y49" s="41" t="s">
        <v>355</v>
      </c>
      <c r="Z49" s="49">
        <v>43738</v>
      </c>
      <c r="AA49" s="52" t="s">
        <v>521</v>
      </c>
      <c r="AB49" s="58">
        <v>2</v>
      </c>
      <c r="AC49" s="59">
        <f t="shared" si="12"/>
        <v>0.5</v>
      </c>
      <c r="AD49" s="59">
        <f t="shared" si="13"/>
        <v>0.5</v>
      </c>
      <c r="AE49" s="59" t="str">
        <f t="shared" si="14"/>
        <v>EN PROCESO</v>
      </c>
      <c r="AF49" s="59" t="b">
        <f t="shared" si="15"/>
        <v>0</v>
      </c>
      <c r="AG49" s="60" t="str">
        <f t="shared" si="16"/>
        <v>EN PROCESO</v>
      </c>
      <c r="AH49" s="26" t="s">
        <v>522</v>
      </c>
      <c r="AI49" s="102" t="s">
        <v>512</v>
      </c>
      <c r="AJ49" s="49">
        <v>43830</v>
      </c>
      <c r="AK49" s="52" t="s">
        <v>626</v>
      </c>
      <c r="AL49" s="15">
        <v>3</v>
      </c>
      <c r="AM49" s="17">
        <f t="shared" si="39"/>
        <v>0.75</v>
      </c>
      <c r="AN49" s="17">
        <f t="shared" si="40"/>
        <v>0.75</v>
      </c>
      <c r="AO49" s="126" t="b">
        <f>IF(AL49="","",IF(AJ49&gt;Q49,IF(AN49=0%,"SIN INICIAR",IF(AN49=100%,"TERMINADA",IF(AN49&gt;0%,"EN PROCESO",IF(AN49&lt;=0%,"INCUMPLIDA"))))))</f>
        <v>0</v>
      </c>
      <c r="AP49" s="126" t="str">
        <f>IF(AL49="","",IF(AJ49&lt;=Q49,IF(AN49&lt;100%,"INCUMPLIDA",IF(AN49=100%,"TERMINADA EXTEMPORÁNEA"))))</f>
        <v>INCUMPLIDA</v>
      </c>
      <c r="AQ49" s="25" t="str">
        <f>IF(AL49="","",IF(AJ49&gt;Q49,AO49,IF(AJ49&lt;=Q49,AP49)))</f>
        <v>INCUMPLIDA</v>
      </c>
      <c r="AR49" s="26" t="s">
        <v>651</v>
      </c>
      <c r="AS49" s="41" t="s">
        <v>512</v>
      </c>
    </row>
    <row r="50" spans="1:45" s="27" customFormat="1" ht="67.5" x14ac:dyDescent="0.25">
      <c r="A50" s="40">
        <v>2019</v>
      </c>
      <c r="B50" s="16">
        <v>43496</v>
      </c>
      <c r="C50" s="15" t="s">
        <v>41</v>
      </c>
      <c r="D50" s="15" t="s">
        <v>312</v>
      </c>
      <c r="E50" s="16">
        <v>43466</v>
      </c>
      <c r="F50" s="15">
        <v>2</v>
      </c>
      <c r="G50" s="15" t="s">
        <v>317</v>
      </c>
      <c r="H50" s="41" t="s">
        <v>42</v>
      </c>
      <c r="I50" s="40" t="s">
        <v>32</v>
      </c>
      <c r="J50" s="18" t="s">
        <v>456</v>
      </c>
      <c r="K50" s="15">
        <v>2</v>
      </c>
      <c r="L50" s="15" t="s">
        <v>43</v>
      </c>
      <c r="M50" s="15" t="s">
        <v>316</v>
      </c>
      <c r="N50" s="15" t="s">
        <v>318</v>
      </c>
      <c r="O50" s="24">
        <v>1</v>
      </c>
      <c r="P50" s="16">
        <v>43647</v>
      </c>
      <c r="Q50" s="16">
        <v>43677</v>
      </c>
      <c r="R50" s="15" t="s">
        <v>44</v>
      </c>
      <c r="S50" s="15" t="s">
        <v>69</v>
      </c>
      <c r="T50" s="41" t="s">
        <v>45</v>
      </c>
      <c r="U50" s="88"/>
      <c r="V50" s="89"/>
      <c r="W50" s="84"/>
      <c r="X50" s="85"/>
      <c r="Y50" s="86"/>
      <c r="Z50" s="49">
        <v>43738</v>
      </c>
      <c r="AA50" s="52" t="s">
        <v>523</v>
      </c>
      <c r="AB50" s="58">
        <v>2</v>
      </c>
      <c r="AC50" s="59">
        <f t="shared" si="12"/>
        <v>1</v>
      </c>
      <c r="AD50" s="59">
        <f t="shared" si="13"/>
        <v>1</v>
      </c>
      <c r="AE50" s="59" t="str">
        <f>IF(AB50="","",IF(Z50&gt;=Q50,IF(AD50=0%,"SIN INICIAR",IF(AD50=100%,"TERMINADA",IF(AD50&gt;0%,"EN PROCESO",IF(AD50&lt;0%,"INCUMPLIDA"))))))</f>
        <v>TERMINADA</v>
      </c>
      <c r="AF50" s="59" t="b">
        <f>IF(AB50="","",IF(Z50&lt;=Q50,IF(AD50&lt;100%,"INCUMPLIDA",IF(AD50=100%,"TERMINADA EXTEMPORANEA"))))</f>
        <v>0</v>
      </c>
      <c r="AG50" s="60" t="str">
        <f>IF(AB50="","",IF(Z50&gt;=Q50,AE50,IF(Z50&lt;=Q50,AF50)))</f>
        <v>TERMINADA</v>
      </c>
      <c r="AH50" s="26" t="s">
        <v>524</v>
      </c>
      <c r="AI50" s="102" t="s">
        <v>512</v>
      </c>
      <c r="AJ50" s="122"/>
      <c r="AK50" s="123"/>
      <c r="AL50" s="123"/>
      <c r="AM50" s="123"/>
      <c r="AN50" s="123"/>
      <c r="AO50" s="123"/>
      <c r="AP50" s="123"/>
      <c r="AQ50" s="123"/>
      <c r="AR50" s="123"/>
      <c r="AS50" s="124"/>
    </row>
    <row r="51" spans="1:45" s="27" customFormat="1" ht="191.25" x14ac:dyDescent="0.25">
      <c r="A51" s="40">
        <v>2019</v>
      </c>
      <c r="B51" s="16">
        <v>43496</v>
      </c>
      <c r="C51" s="15" t="s">
        <v>41</v>
      </c>
      <c r="D51" s="15" t="s">
        <v>312</v>
      </c>
      <c r="E51" s="16">
        <v>43466</v>
      </c>
      <c r="F51" s="15">
        <v>3</v>
      </c>
      <c r="G51" s="15" t="s">
        <v>319</v>
      </c>
      <c r="H51" s="41" t="s">
        <v>89</v>
      </c>
      <c r="I51" s="44" t="s">
        <v>320</v>
      </c>
      <c r="J51" s="18" t="s">
        <v>421</v>
      </c>
      <c r="K51" s="15">
        <v>11</v>
      </c>
      <c r="L51" s="15" t="s">
        <v>43</v>
      </c>
      <c r="M51" s="15" t="s">
        <v>316</v>
      </c>
      <c r="N51" s="15" t="s">
        <v>321</v>
      </c>
      <c r="O51" s="24">
        <v>1</v>
      </c>
      <c r="P51" s="16">
        <v>43497</v>
      </c>
      <c r="Q51" s="16">
        <v>43830</v>
      </c>
      <c r="R51" s="15" t="s">
        <v>51</v>
      </c>
      <c r="S51" s="15" t="s">
        <v>69</v>
      </c>
      <c r="T51" s="41" t="s">
        <v>322</v>
      </c>
      <c r="U51" s="49">
        <v>43585</v>
      </c>
      <c r="V51" s="18" t="s">
        <v>499</v>
      </c>
      <c r="W51" s="17">
        <v>0.27</v>
      </c>
      <c r="X51" s="25" t="s">
        <v>407</v>
      </c>
      <c r="Y51" s="41" t="s">
        <v>355</v>
      </c>
      <c r="Z51" s="49">
        <v>43738</v>
      </c>
      <c r="AA51" s="52" t="s">
        <v>503</v>
      </c>
      <c r="AB51" s="58">
        <v>7</v>
      </c>
      <c r="AC51" s="59">
        <f t="shared" si="12"/>
        <v>0.63636363636363635</v>
      </c>
      <c r="AD51" s="59">
        <f t="shared" si="13"/>
        <v>0.63636363636363635</v>
      </c>
      <c r="AE51" s="59" t="str">
        <f t="shared" si="14"/>
        <v>EN PROCESO</v>
      </c>
      <c r="AF51" s="59" t="b">
        <f t="shared" si="15"/>
        <v>0</v>
      </c>
      <c r="AG51" s="60" t="str">
        <f t="shared" si="16"/>
        <v>EN PROCESO</v>
      </c>
      <c r="AH51" s="53" t="s">
        <v>580</v>
      </c>
      <c r="AI51" s="102" t="s">
        <v>356</v>
      </c>
      <c r="AJ51" s="49">
        <v>43830</v>
      </c>
      <c r="AK51" s="52" t="s">
        <v>638</v>
      </c>
      <c r="AL51" s="15">
        <v>10</v>
      </c>
      <c r="AM51" s="17">
        <f t="shared" ref="AM51:AM53" si="44">IF(AL51="","",IF(OR(K51=0,K51="",AJ51=""),"",(AL51*100%)/K51))</f>
        <v>0.90909090909090906</v>
      </c>
      <c r="AN51" s="17">
        <f t="shared" ref="AN51:AN53" si="45">IF(OR(O51="",AM51=""),"",IF(OR(O51=0,AM51=0),0,IF((AM51*100%)/O51&gt;100%,100%,(AM51*100%)/O51)))</f>
        <v>0.90909090909090906</v>
      </c>
      <c r="AO51" s="126" t="b">
        <f>IF(AL51="","",IF(AJ51&gt;Q51,IF(AN51=0%,"SIN INICIAR",IF(AN51=100%,"TERMINADA",IF(AN51&gt;0%,"EN PROCESO",IF(AN51&lt;=0%,"INCUMPLIDA"))))))</f>
        <v>0</v>
      </c>
      <c r="AP51" s="126" t="str">
        <f>IF(AL51="","",IF(AJ51&lt;=Q51,IF(AN51&lt;100%,"INCUMPLIDA",IF(AN51=100%,"TERMINADA EXTEMPORÁNEA"))))</f>
        <v>INCUMPLIDA</v>
      </c>
      <c r="AQ51" s="25" t="str">
        <f>IF(AL51="","",IF(AJ51&lt;Q51,AO51,IF(AJ51&gt;=Q51,AP51)))</f>
        <v>INCUMPLIDA</v>
      </c>
      <c r="AR51" s="53" t="s">
        <v>639</v>
      </c>
      <c r="AS51" s="41" t="s">
        <v>356</v>
      </c>
    </row>
    <row r="52" spans="1:45" s="19" customFormat="1" ht="135" x14ac:dyDescent="0.15">
      <c r="A52" s="40">
        <v>2019</v>
      </c>
      <c r="B52" s="16">
        <v>43496</v>
      </c>
      <c r="C52" s="15" t="s">
        <v>41</v>
      </c>
      <c r="D52" s="15" t="s">
        <v>312</v>
      </c>
      <c r="E52" s="16">
        <v>43466</v>
      </c>
      <c r="F52" s="15">
        <v>4</v>
      </c>
      <c r="G52" s="15" t="s">
        <v>317</v>
      </c>
      <c r="H52" s="41" t="s">
        <v>89</v>
      </c>
      <c r="I52" s="40" t="s">
        <v>32</v>
      </c>
      <c r="J52" s="37" t="s">
        <v>456</v>
      </c>
      <c r="K52" s="15">
        <v>2</v>
      </c>
      <c r="L52" s="15" t="s">
        <v>43</v>
      </c>
      <c r="M52" s="15" t="s">
        <v>316</v>
      </c>
      <c r="N52" s="15" t="s">
        <v>318</v>
      </c>
      <c r="O52" s="24">
        <v>1</v>
      </c>
      <c r="P52" s="16">
        <v>43647</v>
      </c>
      <c r="Q52" s="16">
        <v>43677</v>
      </c>
      <c r="R52" s="15" t="s">
        <v>51</v>
      </c>
      <c r="S52" s="15" t="s">
        <v>69</v>
      </c>
      <c r="T52" s="41" t="s">
        <v>322</v>
      </c>
      <c r="U52" s="88"/>
      <c r="V52" s="89"/>
      <c r="W52" s="84"/>
      <c r="X52" s="85"/>
      <c r="Y52" s="86"/>
      <c r="Z52" s="49">
        <v>43738</v>
      </c>
      <c r="AA52" s="52" t="s">
        <v>498</v>
      </c>
      <c r="AB52" s="58">
        <v>0</v>
      </c>
      <c r="AC52" s="59">
        <f t="shared" si="12"/>
        <v>0</v>
      </c>
      <c r="AD52" s="59">
        <f t="shared" si="13"/>
        <v>0</v>
      </c>
      <c r="AE52" s="59" t="b">
        <f t="shared" si="14"/>
        <v>0</v>
      </c>
      <c r="AF52" s="59" t="str">
        <f t="shared" si="15"/>
        <v>INCUMPLIDA</v>
      </c>
      <c r="AG52" s="60" t="str">
        <f t="shared" si="16"/>
        <v>INCUMPLIDA</v>
      </c>
      <c r="AH52" s="53" t="s">
        <v>581</v>
      </c>
      <c r="AI52" s="102" t="s">
        <v>356</v>
      </c>
      <c r="AJ52" s="49">
        <v>43830</v>
      </c>
      <c r="AK52" s="52" t="s">
        <v>615</v>
      </c>
      <c r="AL52" s="15">
        <v>2</v>
      </c>
      <c r="AM52" s="17">
        <f t="shared" si="44"/>
        <v>1</v>
      </c>
      <c r="AN52" s="17">
        <f t="shared" si="45"/>
        <v>1</v>
      </c>
      <c r="AO52" s="126" t="str">
        <f t="shared" ref="AO52:AO53" si="46">IF(AL52="","",IF(AJ52&gt;=Q52,IF(AN52=0%,"SIN INICIAR",IF(AN52=100%,"TERMINADA",IF(AN52&gt;0%,"EN PROCESO",IF(AN52&lt;=0%,"INCUMPLIDA"))))))</f>
        <v>TERMINADA</v>
      </c>
      <c r="AP52" s="126" t="b">
        <f t="shared" ref="AP52:AP53" si="47">IF(AL52="","",IF(AJ52&lt;Q52,IF(AN52&lt;100%,"INCUMPLIDA",IF(AN52=100%,"TERMINADA EXTEMPORÁNEA"))))</f>
        <v>0</v>
      </c>
      <c r="AQ52" s="25" t="str">
        <f t="shared" ref="AQ52:AQ53" si="48">IF(AL52="","",IF(AJ52&gt;=Q52,AO52,IF(AJ52&lt;Q52,AP52)))</f>
        <v>TERMINADA</v>
      </c>
      <c r="AR52" s="53" t="s">
        <v>640</v>
      </c>
      <c r="AS52" s="41" t="s">
        <v>356</v>
      </c>
    </row>
    <row r="53" spans="1:45" ht="292.5" x14ac:dyDescent="0.25">
      <c r="A53" s="40">
        <v>2019</v>
      </c>
      <c r="B53" s="16">
        <v>43496</v>
      </c>
      <c r="C53" s="15" t="s">
        <v>41</v>
      </c>
      <c r="D53" s="15" t="s">
        <v>312</v>
      </c>
      <c r="E53" s="16">
        <v>43466</v>
      </c>
      <c r="F53" s="15">
        <v>5</v>
      </c>
      <c r="G53" s="15" t="s">
        <v>323</v>
      </c>
      <c r="H53" s="41" t="s">
        <v>96</v>
      </c>
      <c r="I53" s="45" t="s">
        <v>324</v>
      </c>
      <c r="J53" s="38" t="s">
        <v>325</v>
      </c>
      <c r="K53" s="15">
        <v>2</v>
      </c>
      <c r="L53" s="31" t="s">
        <v>43</v>
      </c>
      <c r="M53" s="15" t="s">
        <v>316</v>
      </c>
      <c r="N53" s="22" t="s">
        <v>326</v>
      </c>
      <c r="O53" s="24">
        <v>1</v>
      </c>
      <c r="P53" s="16">
        <v>43497</v>
      </c>
      <c r="Q53" s="16">
        <v>43830</v>
      </c>
      <c r="R53" s="22" t="s">
        <v>96</v>
      </c>
      <c r="S53" s="22" t="s">
        <v>327</v>
      </c>
      <c r="T53" s="46" t="s">
        <v>328</v>
      </c>
      <c r="U53" s="49">
        <v>43585</v>
      </c>
      <c r="V53" s="54" t="s">
        <v>372</v>
      </c>
      <c r="W53" s="17">
        <v>0.25</v>
      </c>
      <c r="X53" s="25" t="s">
        <v>407</v>
      </c>
      <c r="Y53" s="50" t="s">
        <v>356</v>
      </c>
      <c r="Z53" s="49">
        <v>43738</v>
      </c>
      <c r="AA53" s="52" t="s">
        <v>484</v>
      </c>
      <c r="AB53" s="58">
        <v>1</v>
      </c>
      <c r="AC53" s="59">
        <f t="shared" si="12"/>
        <v>0.5</v>
      </c>
      <c r="AD53" s="59">
        <f t="shared" si="13"/>
        <v>0.5</v>
      </c>
      <c r="AE53" s="59" t="str">
        <f t="shared" si="14"/>
        <v>EN PROCESO</v>
      </c>
      <c r="AF53" s="59" t="b">
        <f t="shared" si="15"/>
        <v>0</v>
      </c>
      <c r="AG53" s="60" t="str">
        <f t="shared" si="16"/>
        <v>EN PROCESO</v>
      </c>
      <c r="AH53" s="53" t="s">
        <v>582</v>
      </c>
      <c r="AI53" s="102" t="s">
        <v>356</v>
      </c>
      <c r="AJ53" s="49">
        <v>43830</v>
      </c>
      <c r="AK53" s="52" t="s">
        <v>630</v>
      </c>
      <c r="AL53" s="15">
        <v>2</v>
      </c>
      <c r="AM53" s="17">
        <f t="shared" si="44"/>
        <v>1</v>
      </c>
      <c r="AN53" s="17">
        <f t="shared" si="45"/>
        <v>1</v>
      </c>
      <c r="AO53" s="126" t="str">
        <f t="shared" si="46"/>
        <v>TERMINADA</v>
      </c>
      <c r="AP53" s="126" t="b">
        <f t="shared" si="47"/>
        <v>0</v>
      </c>
      <c r="AQ53" s="25" t="str">
        <f t="shared" si="48"/>
        <v>TERMINADA</v>
      </c>
      <c r="AR53" s="53" t="s">
        <v>641</v>
      </c>
      <c r="AS53" s="41" t="s">
        <v>356</v>
      </c>
    </row>
    <row r="54" spans="1:45" ht="101.25" x14ac:dyDescent="0.25">
      <c r="A54" s="40">
        <v>2019</v>
      </c>
      <c r="B54" s="16">
        <v>43496</v>
      </c>
      <c r="C54" s="15" t="s">
        <v>41</v>
      </c>
      <c r="D54" s="15" t="s">
        <v>312</v>
      </c>
      <c r="E54" s="16">
        <v>43466</v>
      </c>
      <c r="F54" s="15">
        <v>6</v>
      </c>
      <c r="G54" s="15" t="s">
        <v>317</v>
      </c>
      <c r="H54" s="41" t="s">
        <v>96</v>
      </c>
      <c r="I54" s="47" t="s">
        <v>32</v>
      </c>
      <c r="J54" s="38" t="s">
        <v>457</v>
      </c>
      <c r="K54" s="31">
        <v>2</v>
      </c>
      <c r="L54" s="31" t="s">
        <v>43</v>
      </c>
      <c r="M54" s="15" t="s">
        <v>316</v>
      </c>
      <c r="N54" s="31" t="s">
        <v>318</v>
      </c>
      <c r="O54" s="32">
        <v>1</v>
      </c>
      <c r="P54" s="16">
        <v>43647</v>
      </c>
      <c r="Q54" s="16">
        <v>43677</v>
      </c>
      <c r="R54" s="22" t="s">
        <v>96</v>
      </c>
      <c r="S54" s="22" t="s">
        <v>327</v>
      </c>
      <c r="T54" s="46" t="s">
        <v>328</v>
      </c>
      <c r="U54" s="49">
        <v>43585</v>
      </c>
      <c r="V54" s="54" t="s">
        <v>378</v>
      </c>
      <c r="W54" s="17">
        <v>0</v>
      </c>
      <c r="X54" s="25" t="s">
        <v>406</v>
      </c>
      <c r="Y54" s="50" t="s">
        <v>356</v>
      </c>
      <c r="Z54" s="49">
        <v>43738</v>
      </c>
      <c r="AA54" s="52" t="s">
        <v>486</v>
      </c>
      <c r="AB54" s="58">
        <v>2</v>
      </c>
      <c r="AC54" s="59">
        <f t="shared" si="12"/>
        <v>1</v>
      </c>
      <c r="AD54" s="59">
        <f t="shared" si="13"/>
        <v>1</v>
      </c>
      <c r="AE54" s="59" t="str">
        <f>IF(AB54="","",IF(Z54&gt;=Q54,IF(AD54=0%,"SIN INICIAR",IF(AD54=100%,"TERMINADA",IF(AD54&gt;0%,"EN PROCESO",IF(AD54&lt;0%,"INCUMPLIDA"))))))</f>
        <v>TERMINADA</v>
      </c>
      <c r="AF54" s="59" t="b">
        <f>IF(AB54="","",IF(Z54&lt;=Q54,IF(AD54&lt;100%,"INCUMPLIDA",IF(AD54=100%,"TERMINADA EXTEMPORANEA"))))</f>
        <v>0</v>
      </c>
      <c r="AG54" s="60" t="str">
        <f>IF(AB54="","",IF(Z54&gt;=Q54,AE54,IF(Z54&lt;=Q54,AF54)))</f>
        <v>TERMINADA</v>
      </c>
      <c r="AH54" s="53" t="s">
        <v>487</v>
      </c>
      <c r="AI54" s="102" t="s">
        <v>356</v>
      </c>
      <c r="AJ54" s="100"/>
      <c r="AK54" s="91"/>
      <c r="AL54" s="91"/>
      <c r="AM54" s="91"/>
      <c r="AN54" s="91"/>
      <c r="AO54" s="91"/>
      <c r="AP54" s="91"/>
      <c r="AQ54" s="91"/>
      <c r="AR54" s="91"/>
      <c r="AS54" s="114"/>
    </row>
    <row r="55" spans="1:45" ht="135" x14ac:dyDescent="0.25">
      <c r="A55" s="40">
        <v>2019</v>
      </c>
      <c r="B55" s="16">
        <v>43496</v>
      </c>
      <c r="C55" s="15" t="s">
        <v>41</v>
      </c>
      <c r="D55" s="15" t="s">
        <v>312</v>
      </c>
      <c r="E55" s="16">
        <v>43466</v>
      </c>
      <c r="F55" s="15">
        <v>7</v>
      </c>
      <c r="G55" s="15" t="s">
        <v>329</v>
      </c>
      <c r="H55" s="41" t="s">
        <v>53</v>
      </c>
      <c r="I55" s="45" t="s">
        <v>330</v>
      </c>
      <c r="J55" s="38" t="s">
        <v>331</v>
      </c>
      <c r="K55" s="31">
        <v>2</v>
      </c>
      <c r="L55" s="31" t="s">
        <v>43</v>
      </c>
      <c r="M55" s="15" t="s">
        <v>316</v>
      </c>
      <c r="N55" s="22" t="s">
        <v>332</v>
      </c>
      <c r="O55" s="32">
        <v>1</v>
      </c>
      <c r="P55" s="16">
        <v>43497</v>
      </c>
      <c r="Q55" s="16">
        <v>43830</v>
      </c>
      <c r="R55" s="31" t="s">
        <v>204</v>
      </c>
      <c r="S55" s="22" t="s">
        <v>205</v>
      </c>
      <c r="T55" s="46" t="s">
        <v>54</v>
      </c>
      <c r="U55" s="49">
        <v>43585</v>
      </c>
      <c r="V55" s="55" t="s">
        <v>376</v>
      </c>
      <c r="W55" s="17">
        <v>0</v>
      </c>
      <c r="X55" s="25" t="s">
        <v>406</v>
      </c>
      <c r="Y55" s="50" t="s">
        <v>373</v>
      </c>
      <c r="Z55" s="49">
        <v>43738</v>
      </c>
      <c r="AA55" s="52" t="s">
        <v>568</v>
      </c>
      <c r="AB55" s="58">
        <v>2</v>
      </c>
      <c r="AC55" s="59">
        <f t="shared" si="12"/>
        <v>1</v>
      </c>
      <c r="AD55" s="59">
        <f t="shared" si="13"/>
        <v>1</v>
      </c>
      <c r="AE55" s="59" t="str">
        <f t="shared" si="14"/>
        <v>TERMINADA</v>
      </c>
      <c r="AF55" s="59" t="b">
        <f t="shared" si="15"/>
        <v>0</v>
      </c>
      <c r="AG55" s="60" t="str">
        <f t="shared" si="16"/>
        <v>TERMINADA</v>
      </c>
      <c r="AH55" s="26" t="s">
        <v>583</v>
      </c>
      <c r="AI55" s="102" t="s">
        <v>373</v>
      </c>
      <c r="AJ55" s="100"/>
      <c r="AK55" s="91"/>
      <c r="AL55" s="91"/>
      <c r="AM55" s="91"/>
      <c r="AN55" s="91"/>
      <c r="AO55" s="91"/>
      <c r="AP55" s="91"/>
      <c r="AQ55" s="91"/>
      <c r="AR55" s="91"/>
      <c r="AS55" s="114"/>
    </row>
    <row r="56" spans="1:45" ht="78.75" x14ac:dyDescent="0.25">
      <c r="A56" s="40">
        <v>2019</v>
      </c>
      <c r="B56" s="16">
        <v>43496</v>
      </c>
      <c r="C56" s="15" t="s">
        <v>41</v>
      </c>
      <c r="D56" s="15" t="s">
        <v>312</v>
      </c>
      <c r="E56" s="16">
        <v>43466</v>
      </c>
      <c r="F56" s="15">
        <v>8</v>
      </c>
      <c r="G56" s="15" t="s">
        <v>317</v>
      </c>
      <c r="H56" s="41" t="s">
        <v>289</v>
      </c>
      <c r="I56" s="47" t="s">
        <v>32</v>
      </c>
      <c r="J56" s="38" t="s">
        <v>457</v>
      </c>
      <c r="K56" s="31">
        <v>2</v>
      </c>
      <c r="L56" s="31" t="s">
        <v>43</v>
      </c>
      <c r="M56" s="15" t="s">
        <v>316</v>
      </c>
      <c r="N56" s="31" t="s">
        <v>318</v>
      </c>
      <c r="O56" s="32">
        <v>1</v>
      </c>
      <c r="P56" s="16">
        <v>43647</v>
      </c>
      <c r="Q56" s="16">
        <v>43677</v>
      </c>
      <c r="R56" s="31" t="s">
        <v>204</v>
      </c>
      <c r="S56" s="22" t="s">
        <v>205</v>
      </c>
      <c r="T56" s="46" t="s">
        <v>54</v>
      </c>
      <c r="U56" s="90"/>
      <c r="V56" s="91"/>
      <c r="W56" s="84"/>
      <c r="X56" s="85"/>
      <c r="Y56" s="92"/>
      <c r="Z56" s="49">
        <v>43738</v>
      </c>
      <c r="AA56" s="52" t="s">
        <v>485</v>
      </c>
      <c r="AB56" s="58">
        <v>0</v>
      </c>
      <c r="AC56" s="59">
        <f t="shared" si="12"/>
        <v>0</v>
      </c>
      <c r="AD56" s="59">
        <f t="shared" si="13"/>
        <v>0</v>
      </c>
      <c r="AE56" s="59" t="b">
        <f t="shared" si="14"/>
        <v>0</v>
      </c>
      <c r="AF56" s="59" t="str">
        <f t="shared" si="15"/>
        <v>INCUMPLIDA</v>
      </c>
      <c r="AG56" s="60" t="str">
        <f t="shared" si="16"/>
        <v>INCUMPLIDA</v>
      </c>
      <c r="AH56" s="26" t="s">
        <v>569</v>
      </c>
      <c r="AI56" s="102" t="s">
        <v>373</v>
      </c>
      <c r="AJ56" s="49">
        <v>43830</v>
      </c>
      <c r="AK56" s="52" t="s">
        <v>612</v>
      </c>
      <c r="AL56" s="15">
        <v>2</v>
      </c>
      <c r="AM56" s="17">
        <f t="shared" ref="AM56:AM61" si="49">IF(AL56="","",IF(OR(K56=0,K56="",AJ56=""),"",(AL56*100%)/K56))</f>
        <v>1</v>
      </c>
      <c r="AN56" s="17">
        <f t="shared" ref="AN56:AN61" si="50">IF(OR(O56="",AM56=""),"",IF(OR(O56=0,AM56=0),0,IF((AM56*100%)/O56&gt;100%,100%,(AM56*100%)/O56)))</f>
        <v>1</v>
      </c>
      <c r="AO56" s="126" t="str">
        <f t="shared" ref="AO56:AO60" si="51">IF(AL56="","",IF(AJ56&gt;=Q56,IF(AN56=0%,"SIN INICIAR",IF(AN56=100%,"TERMINADA",IF(AN56&gt;0%,"EN PROCESO",IF(AN56&lt;=0%,"INCUMPLIDA"))))))</f>
        <v>TERMINADA</v>
      </c>
      <c r="AP56" s="126" t="b">
        <f t="shared" ref="AP56:AP60" si="52">IF(AL56="","",IF(AJ56&lt;Q56,IF(AN56&lt;100%,"INCUMPLIDA",IF(AN56=100%,"TERMINADA EXTEMPORÁNEA"))))</f>
        <v>0</v>
      </c>
      <c r="AQ56" s="25" t="str">
        <f t="shared" ref="AQ56:AQ60" si="53">IF(AL56="","",IF(AJ56&gt;=Q56,AO56,IF(AJ56&lt;Q56,AP56)))</f>
        <v>TERMINADA</v>
      </c>
      <c r="AR56" s="26" t="s">
        <v>613</v>
      </c>
      <c r="AS56" s="41" t="s">
        <v>373</v>
      </c>
    </row>
    <row r="57" spans="1:45" ht="135" x14ac:dyDescent="0.25">
      <c r="A57" s="40">
        <v>2019</v>
      </c>
      <c r="B57" s="16">
        <v>43496</v>
      </c>
      <c r="C57" s="15" t="s">
        <v>41</v>
      </c>
      <c r="D57" s="15" t="s">
        <v>312</v>
      </c>
      <c r="E57" s="16">
        <v>43466</v>
      </c>
      <c r="F57" s="15">
        <v>9</v>
      </c>
      <c r="G57" s="22" t="s">
        <v>333</v>
      </c>
      <c r="H57" s="46" t="s">
        <v>334</v>
      </c>
      <c r="I57" s="45" t="s">
        <v>335</v>
      </c>
      <c r="J57" s="38" t="s">
        <v>336</v>
      </c>
      <c r="K57" s="31">
        <v>1</v>
      </c>
      <c r="L57" s="31" t="s">
        <v>43</v>
      </c>
      <c r="M57" s="15" t="s">
        <v>316</v>
      </c>
      <c r="N57" s="22" t="s">
        <v>337</v>
      </c>
      <c r="O57" s="32">
        <v>1</v>
      </c>
      <c r="P57" s="16">
        <v>43497</v>
      </c>
      <c r="Q57" s="16">
        <v>43830</v>
      </c>
      <c r="R57" s="22" t="s">
        <v>113</v>
      </c>
      <c r="S57" s="22" t="s">
        <v>205</v>
      </c>
      <c r="T57" s="46" t="s">
        <v>123</v>
      </c>
      <c r="U57" s="49">
        <v>43585</v>
      </c>
      <c r="V57" s="18" t="s">
        <v>393</v>
      </c>
      <c r="W57" s="17">
        <v>0</v>
      </c>
      <c r="X57" s="25" t="s">
        <v>406</v>
      </c>
      <c r="Y57" s="50" t="s">
        <v>373</v>
      </c>
      <c r="Z57" s="49">
        <v>43738</v>
      </c>
      <c r="AA57" s="52" t="s">
        <v>539</v>
      </c>
      <c r="AB57" s="58">
        <v>0</v>
      </c>
      <c r="AC57" s="59">
        <f t="shared" si="12"/>
        <v>0</v>
      </c>
      <c r="AD57" s="59">
        <f t="shared" si="13"/>
        <v>0</v>
      </c>
      <c r="AE57" s="59" t="str">
        <f t="shared" si="14"/>
        <v>SIN INICIAR</v>
      </c>
      <c r="AF57" s="59" t="b">
        <f t="shared" si="15"/>
        <v>0</v>
      </c>
      <c r="AG57" s="60" t="str">
        <f t="shared" si="16"/>
        <v>SIN INICIAR</v>
      </c>
      <c r="AH57" s="26" t="s">
        <v>584</v>
      </c>
      <c r="AI57" s="102" t="s">
        <v>373</v>
      </c>
      <c r="AJ57" s="49">
        <v>43830</v>
      </c>
      <c r="AK57" s="52" t="s">
        <v>642</v>
      </c>
      <c r="AL57" s="15">
        <v>1</v>
      </c>
      <c r="AM57" s="17">
        <f t="shared" si="49"/>
        <v>1</v>
      </c>
      <c r="AN57" s="17">
        <f t="shared" si="50"/>
        <v>1</v>
      </c>
      <c r="AO57" s="126" t="str">
        <f t="shared" si="51"/>
        <v>TERMINADA</v>
      </c>
      <c r="AP57" s="126" t="b">
        <f t="shared" si="52"/>
        <v>0</v>
      </c>
      <c r="AQ57" s="25" t="str">
        <f t="shared" si="53"/>
        <v>TERMINADA</v>
      </c>
      <c r="AR57" s="26" t="s">
        <v>643</v>
      </c>
      <c r="AS57" s="41" t="s">
        <v>373</v>
      </c>
    </row>
    <row r="58" spans="1:45" ht="123.75" x14ac:dyDescent="0.25">
      <c r="A58" s="40">
        <v>2019</v>
      </c>
      <c r="B58" s="16">
        <v>43496</v>
      </c>
      <c r="C58" s="15" t="s">
        <v>41</v>
      </c>
      <c r="D58" s="15" t="s">
        <v>312</v>
      </c>
      <c r="E58" s="16">
        <v>43466</v>
      </c>
      <c r="F58" s="15">
        <v>10</v>
      </c>
      <c r="G58" s="22" t="s">
        <v>333</v>
      </c>
      <c r="H58" s="46" t="s">
        <v>334</v>
      </c>
      <c r="I58" s="45" t="s">
        <v>439</v>
      </c>
      <c r="J58" s="38" t="s">
        <v>440</v>
      </c>
      <c r="K58" s="31">
        <v>1</v>
      </c>
      <c r="L58" s="31" t="s">
        <v>43</v>
      </c>
      <c r="M58" s="15" t="s">
        <v>316</v>
      </c>
      <c r="N58" s="22" t="s">
        <v>337</v>
      </c>
      <c r="O58" s="32">
        <v>1</v>
      </c>
      <c r="P58" s="16">
        <v>43497</v>
      </c>
      <c r="Q58" s="16">
        <v>43830</v>
      </c>
      <c r="R58" s="22" t="s">
        <v>113</v>
      </c>
      <c r="S58" s="22" t="s">
        <v>205</v>
      </c>
      <c r="T58" s="46" t="s">
        <v>123</v>
      </c>
      <c r="U58" s="49">
        <v>43585</v>
      </c>
      <c r="V58" s="55" t="s">
        <v>394</v>
      </c>
      <c r="W58" s="17">
        <v>0</v>
      </c>
      <c r="X58" s="25" t="s">
        <v>406</v>
      </c>
      <c r="Y58" s="50" t="s">
        <v>373</v>
      </c>
      <c r="Z58" s="49">
        <v>43738</v>
      </c>
      <c r="AA58" s="52" t="s">
        <v>540</v>
      </c>
      <c r="AB58" s="58">
        <v>0.5</v>
      </c>
      <c r="AC58" s="59">
        <f t="shared" si="12"/>
        <v>0.5</v>
      </c>
      <c r="AD58" s="59">
        <f t="shared" si="13"/>
        <v>0.5</v>
      </c>
      <c r="AE58" s="59" t="str">
        <f t="shared" si="14"/>
        <v>EN PROCESO</v>
      </c>
      <c r="AF58" s="59" t="b">
        <f t="shared" si="15"/>
        <v>0</v>
      </c>
      <c r="AG58" s="60" t="str">
        <f t="shared" si="16"/>
        <v>EN PROCESO</v>
      </c>
      <c r="AH58" s="26" t="s">
        <v>598</v>
      </c>
      <c r="AI58" s="102" t="s">
        <v>373</v>
      </c>
      <c r="AJ58" s="49">
        <v>43830</v>
      </c>
      <c r="AK58" s="52" t="s">
        <v>644</v>
      </c>
      <c r="AL58" s="15">
        <v>1</v>
      </c>
      <c r="AM58" s="17">
        <f t="shared" si="49"/>
        <v>1</v>
      </c>
      <c r="AN58" s="17">
        <f t="shared" si="50"/>
        <v>1</v>
      </c>
      <c r="AO58" s="126" t="str">
        <f t="shared" si="51"/>
        <v>TERMINADA</v>
      </c>
      <c r="AP58" s="126" t="b">
        <f t="shared" si="52"/>
        <v>0</v>
      </c>
      <c r="AQ58" s="25" t="str">
        <f t="shared" si="53"/>
        <v>TERMINADA</v>
      </c>
      <c r="AR58" s="26" t="s">
        <v>645</v>
      </c>
      <c r="AS58" s="41" t="s">
        <v>373</v>
      </c>
    </row>
    <row r="59" spans="1:45" ht="168.75" x14ac:dyDescent="0.25">
      <c r="A59" s="40">
        <v>2019</v>
      </c>
      <c r="B59" s="16">
        <v>43496</v>
      </c>
      <c r="C59" s="15" t="s">
        <v>41</v>
      </c>
      <c r="D59" s="15" t="s">
        <v>312</v>
      </c>
      <c r="E59" s="16">
        <v>43466</v>
      </c>
      <c r="F59" s="15">
        <v>11</v>
      </c>
      <c r="G59" s="22" t="s">
        <v>333</v>
      </c>
      <c r="H59" s="46" t="s">
        <v>334</v>
      </c>
      <c r="I59" s="45" t="s">
        <v>338</v>
      </c>
      <c r="J59" s="38" t="s">
        <v>441</v>
      </c>
      <c r="K59" s="31">
        <v>1</v>
      </c>
      <c r="L59" s="31" t="s">
        <v>43</v>
      </c>
      <c r="M59" s="15" t="s">
        <v>316</v>
      </c>
      <c r="N59" s="22" t="s">
        <v>442</v>
      </c>
      <c r="O59" s="32">
        <v>1</v>
      </c>
      <c r="P59" s="16">
        <v>43497</v>
      </c>
      <c r="Q59" s="16">
        <v>43830</v>
      </c>
      <c r="R59" s="22" t="s">
        <v>113</v>
      </c>
      <c r="S59" s="22" t="s">
        <v>205</v>
      </c>
      <c r="T59" s="46" t="s">
        <v>123</v>
      </c>
      <c r="U59" s="49">
        <v>43585</v>
      </c>
      <c r="V59" s="29" t="s">
        <v>395</v>
      </c>
      <c r="W59" s="17">
        <v>0.5</v>
      </c>
      <c r="X59" s="25" t="s">
        <v>407</v>
      </c>
      <c r="Y59" s="50" t="s">
        <v>373</v>
      </c>
      <c r="Z59" s="49">
        <v>43738</v>
      </c>
      <c r="AA59" s="52" t="s">
        <v>541</v>
      </c>
      <c r="AB59" s="58">
        <v>0.5</v>
      </c>
      <c r="AC59" s="59">
        <f t="shared" si="12"/>
        <v>0.5</v>
      </c>
      <c r="AD59" s="59">
        <f t="shared" si="13"/>
        <v>0.5</v>
      </c>
      <c r="AE59" s="59" t="str">
        <f t="shared" si="14"/>
        <v>EN PROCESO</v>
      </c>
      <c r="AF59" s="59" t="b">
        <f t="shared" si="15"/>
        <v>0</v>
      </c>
      <c r="AG59" s="60" t="str">
        <f t="shared" si="16"/>
        <v>EN PROCESO</v>
      </c>
      <c r="AH59" s="26" t="s">
        <v>593</v>
      </c>
      <c r="AI59" s="102" t="s">
        <v>373</v>
      </c>
      <c r="AJ59" s="49">
        <v>43830</v>
      </c>
      <c r="AK59" s="52" t="s">
        <v>614</v>
      </c>
      <c r="AL59" s="15">
        <v>1</v>
      </c>
      <c r="AM59" s="17">
        <f t="shared" si="49"/>
        <v>1</v>
      </c>
      <c r="AN59" s="17">
        <f t="shared" si="50"/>
        <v>1</v>
      </c>
      <c r="AO59" s="126" t="str">
        <f t="shared" ref="AO59" si="54">IF(AL59="","",IF(AJ59&gt;=Q59,IF(AN59=0%,"SIN INICIAR",IF(AN59=100%,"TERMINADA",IF(AN59&gt;0%,"EN PROCESO",IF(AN59&lt;=0%,"INCUMPLIDA"))))))</f>
        <v>TERMINADA</v>
      </c>
      <c r="AP59" s="126" t="b">
        <f t="shared" ref="AP59" si="55">IF(AL59="","",IF(AJ59&lt;Q59,IF(AN59&lt;100%,"INCUMPLIDA",IF(AN59=100%,"TERMINADA EXTEMPORÁNEA"))))</f>
        <v>0</v>
      </c>
      <c r="AQ59" s="25" t="str">
        <f t="shared" ref="AQ59" si="56">IF(AL59="","",IF(AJ59&gt;=Q59,AO59,IF(AJ59&lt;Q59,AP59)))</f>
        <v>TERMINADA</v>
      </c>
      <c r="AR59" s="26" t="s">
        <v>666</v>
      </c>
      <c r="AS59" s="41" t="s">
        <v>373</v>
      </c>
    </row>
    <row r="60" spans="1:45" ht="146.25" x14ac:dyDescent="0.25">
      <c r="A60" s="40">
        <v>2019</v>
      </c>
      <c r="B60" s="16">
        <v>43677</v>
      </c>
      <c r="C60" s="15" t="s">
        <v>41</v>
      </c>
      <c r="D60" s="15" t="s">
        <v>312</v>
      </c>
      <c r="E60" s="16">
        <v>43677</v>
      </c>
      <c r="F60" s="15">
        <v>12</v>
      </c>
      <c r="G60" s="22" t="s">
        <v>433</v>
      </c>
      <c r="H60" s="46" t="s">
        <v>334</v>
      </c>
      <c r="I60" s="45" t="s">
        <v>443</v>
      </c>
      <c r="J60" s="38" t="s">
        <v>463</v>
      </c>
      <c r="K60" s="31">
        <v>2</v>
      </c>
      <c r="L60" s="31" t="s">
        <v>43</v>
      </c>
      <c r="M60" s="15" t="s">
        <v>316</v>
      </c>
      <c r="N60" s="22" t="s">
        <v>464</v>
      </c>
      <c r="O60" s="32">
        <v>1</v>
      </c>
      <c r="P60" s="16">
        <v>43678</v>
      </c>
      <c r="Q60" s="16">
        <v>43830</v>
      </c>
      <c r="R60" s="22" t="s">
        <v>113</v>
      </c>
      <c r="S60" s="22" t="s">
        <v>205</v>
      </c>
      <c r="T60" s="46" t="s">
        <v>123</v>
      </c>
      <c r="U60" s="88"/>
      <c r="V60" s="87"/>
      <c r="W60" s="84"/>
      <c r="X60" s="85"/>
      <c r="Y60" s="92"/>
      <c r="Z60" s="49">
        <v>43738</v>
      </c>
      <c r="AA60" s="52" t="s">
        <v>570</v>
      </c>
      <c r="AB60" s="58">
        <v>1</v>
      </c>
      <c r="AC60" s="59">
        <f t="shared" si="12"/>
        <v>0.5</v>
      </c>
      <c r="AD60" s="59">
        <f t="shared" si="13"/>
        <v>0.5</v>
      </c>
      <c r="AE60" s="59" t="str">
        <f t="shared" si="14"/>
        <v>EN PROCESO</v>
      </c>
      <c r="AF60" s="59" t="b">
        <f t="shared" si="15"/>
        <v>0</v>
      </c>
      <c r="AG60" s="60" t="str">
        <f t="shared" si="16"/>
        <v>EN PROCESO</v>
      </c>
      <c r="AH60" s="26" t="s">
        <v>585</v>
      </c>
      <c r="AI60" s="102" t="s">
        <v>373</v>
      </c>
      <c r="AJ60" s="49">
        <v>43830</v>
      </c>
      <c r="AK60" s="52" t="s">
        <v>646</v>
      </c>
      <c r="AL60" s="15">
        <v>2</v>
      </c>
      <c r="AM60" s="17">
        <f t="shared" si="49"/>
        <v>1</v>
      </c>
      <c r="AN60" s="17">
        <f t="shared" si="50"/>
        <v>1</v>
      </c>
      <c r="AO60" s="126" t="str">
        <f t="shared" si="51"/>
        <v>TERMINADA</v>
      </c>
      <c r="AP60" s="126" t="b">
        <f t="shared" si="52"/>
        <v>0</v>
      </c>
      <c r="AQ60" s="25" t="str">
        <f t="shared" si="53"/>
        <v>TERMINADA</v>
      </c>
      <c r="AR60" s="26" t="s">
        <v>667</v>
      </c>
      <c r="AS60" s="41" t="s">
        <v>373</v>
      </c>
    </row>
    <row r="61" spans="1:45" ht="303.75" x14ac:dyDescent="0.25">
      <c r="A61" s="40">
        <v>2019</v>
      </c>
      <c r="B61" s="16">
        <v>43677</v>
      </c>
      <c r="C61" s="15" t="s">
        <v>41</v>
      </c>
      <c r="D61" s="15" t="s">
        <v>312</v>
      </c>
      <c r="E61" s="16">
        <v>43677</v>
      </c>
      <c r="F61" s="15">
        <v>13</v>
      </c>
      <c r="G61" s="22" t="s">
        <v>444</v>
      </c>
      <c r="H61" s="46" t="s">
        <v>334</v>
      </c>
      <c r="I61" s="45" t="s">
        <v>445</v>
      </c>
      <c r="J61" s="38" t="s">
        <v>446</v>
      </c>
      <c r="K61" s="31">
        <v>2</v>
      </c>
      <c r="L61" s="31" t="s">
        <v>43</v>
      </c>
      <c r="M61" s="15" t="s">
        <v>316</v>
      </c>
      <c r="N61" s="22" t="s">
        <v>447</v>
      </c>
      <c r="O61" s="32">
        <v>1</v>
      </c>
      <c r="P61" s="16">
        <v>43678</v>
      </c>
      <c r="Q61" s="16">
        <v>43830</v>
      </c>
      <c r="R61" s="22" t="s">
        <v>113</v>
      </c>
      <c r="S61" s="22" t="s">
        <v>205</v>
      </c>
      <c r="T61" s="46" t="s">
        <v>287</v>
      </c>
      <c r="U61" s="88"/>
      <c r="V61" s="87"/>
      <c r="W61" s="84"/>
      <c r="X61" s="85"/>
      <c r="Y61" s="92"/>
      <c r="Z61" s="49">
        <v>43738</v>
      </c>
      <c r="AA61" s="52" t="s">
        <v>542</v>
      </c>
      <c r="AB61" s="58">
        <v>1</v>
      </c>
      <c r="AC61" s="59">
        <f t="shared" si="12"/>
        <v>0.5</v>
      </c>
      <c r="AD61" s="59">
        <f t="shared" si="13"/>
        <v>0.5</v>
      </c>
      <c r="AE61" s="59" t="str">
        <f t="shared" si="14"/>
        <v>EN PROCESO</v>
      </c>
      <c r="AF61" s="59" t="b">
        <f t="shared" si="15"/>
        <v>0</v>
      </c>
      <c r="AG61" s="60" t="str">
        <f t="shared" si="16"/>
        <v>EN PROCESO</v>
      </c>
      <c r="AH61" s="26" t="s">
        <v>590</v>
      </c>
      <c r="AI61" s="102" t="s">
        <v>373</v>
      </c>
      <c r="AJ61" s="49">
        <v>43830</v>
      </c>
      <c r="AK61" s="52" t="s">
        <v>542</v>
      </c>
      <c r="AL61" s="15">
        <v>1</v>
      </c>
      <c r="AM61" s="17">
        <f t="shared" si="49"/>
        <v>0.5</v>
      </c>
      <c r="AN61" s="17">
        <f t="shared" si="50"/>
        <v>0.5</v>
      </c>
      <c r="AO61" s="126" t="b">
        <f>IF(AL61="","",IF(AJ61&gt;Q61,IF(AN61=0%,"SIN INICIAR",IF(AN61=100%,"TERMINADA",IF(AN61&gt;0%,"EN PROCESO",IF(AN61&lt;=0%,"INCUMPLIDA"))))))</f>
        <v>0</v>
      </c>
      <c r="AP61" s="126" t="str">
        <f>IF(AL61="","",IF(AJ61&lt;=Q61,IF(AN61&lt;100%,"INCUMPLIDA",IF(AN61=100%,"TERMINADA EXTEMPORÁNEA"))))</f>
        <v>INCUMPLIDA</v>
      </c>
      <c r="AQ61" s="25" t="str">
        <f>IF(AL61="","",IF(AJ61&gt;Q61,AO61,IF(AJ61&lt;=Q61,AP61)))</f>
        <v>INCUMPLIDA</v>
      </c>
      <c r="AR61" s="26" t="s">
        <v>656</v>
      </c>
      <c r="AS61" s="41" t="s">
        <v>373</v>
      </c>
    </row>
    <row r="62" spans="1:45" ht="67.5" x14ac:dyDescent="0.25">
      <c r="A62" s="40">
        <v>2019</v>
      </c>
      <c r="B62" s="16">
        <v>43496</v>
      </c>
      <c r="C62" s="15" t="s">
        <v>41</v>
      </c>
      <c r="D62" s="15" t="s">
        <v>312</v>
      </c>
      <c r="E62" s="16">
        <v>43466</v>
      </c>
      <c r="F62" s="15">
        <v>14</v>
      </c>
      <c r="G62" s="15" t="s">
        <v>317</v>
      </c>
      <c r="H62" s="46" t="s">
        <v>334</v>
      </c>
      <c r="I62" s="47" t="s">
        <v>32</v>
      </c>
      <c r="J62" s="38" t="s">
        <v>457</v>
      </c>
      <c r="K62" s="31">
        <v>2</v>
      </c>
      <c r="L62" s="31" t="s">
        <v>43</v>
      </c>
      <c r="M62" s="15" t="s">
        <v>316</v>
      </c>
      <c r="N62" s="31" t="s">
        <v>318</v>
      </c>
      <c r="O62" s="32">
        <v>1</v>
      </c>
      <c r="P62" s="16">
        <v>43647</v>
      </c>
      <c r="Q62" s="16">
        <v>43677</v>
      </c>
      <c r="R62" s="22" t="s">
        <v>44</v>
      </c>
      <c r="S62" s="22" t="s">
        <v>45</v>
      </c>
      <c r="T62" s="22" t="s">
        <v>45</v>
      </c>
      <c r="U62" s="88"/>
      <c r="V62" s="91"/>
      <c r="W62" s="84"/>
      <c r="X62" s="85"/>
      <c r="Y62" s="92"/>
      <c r="Z62" s="49">
        <v>43738</v>
      </c>
      <c r="AA62" s="52" t="s">
        <v>525</v>
      </c>
      <c r="AB62" s="58">
        <v>2</v>
      </c>
      <c r="AC62" s="59">
        <f t="shared" si="12"/>
        <v>1</v>
      </c>
      <c r="AD62" s="59">
        <f t="shared" si="13"/>
        <v>1</v>
      </c>
      <c r="AE62" s="59" t="str">
        <f>IF(AB62="","",IF(Z62&gt;=Q62,IF(AD62=0%,"SIN INICIAR",IF(AD62=100%,"TERMINADA",IF(AD62&gt;0%,"EN PROCESO",IF(AD62&lt;0%,"INCUMPLIDA"))))))</f>
        <v>TERMINADA</v>
      </c>
      <c r="AF62" s="59" t="b">
        <f>IF(AB62="","",IF(Z62&lt;=Q62,IF(AD62&lt;100%,"INCUMPLIDA",IF(AD62=100%,"TERMINADA EXTEMPORANEA"))))</f>
        <v>0</v>
      </c>
      <c r="AG62" s="60" t="str">
        <f>IF(AB62="","",IF(Z62&gt;=Q62,AE62,IF(Z62&lt;=Q62,AF62)))</f>
        <v>TERMINADA</v>
      </c>
      <c r="AH62" s="26" t="s">
        <v>526</v>
      </c>
      <c r="AI62" s="102" t="s">
        <v>512</v>
      </c>
      <c r="AJ62" s="100"/>
      <c r="AK62" s="91"/>
      <c r="AL62" s="91"/>
      <c r="AM62" s="91"/>
      <c r="AN62" s="91"/>
      <c r="AO62" s="91"/>
      <c r="AP62" s="91"/>
      <c r="AQ62" s="91"/>
      <c r="AR62" s="91"/>
      <c r="AS62" s="114"/>
    </row>
    <row r="63" spans="1:45" ht="202.5" x14ac:dyDescent="0.25">
      <c r="A63" s="40">
        <v>2019</v>
      </c>
      <c r="B63" s="16">
        <v>43496</v>
      </c>
      <c r="C63" s="15" t="s">
        <v>41</v>
      </c>
      <c r="D63" s="15" t="s">
        <v>312</v>
      </c>
      <c r="E63" s="16">
        <v>43466</v>
      </c>
      <c r="F63" s="15">
        <v>15</v>
      </c>
      <c r="G63" s="22" t="s">
        <v>339</v>
      </c>
      <c r="H63" s="46" t="s">
        <v>55</v>
      </c>
      <c r="I63" s="45" t="s">
        <v>448</v>
      </c>
      <c r="J63" s="38" t="s">
        <v>340</v>
      </c>
      <c r="K63" s="31">
        <v>2</v>
      </c>
      <c r="L63" s="31" t="s">
        <v>43</v>
      </c>
      <c r="M63" s="15" t="s">
        <v>316</v>
      </c>
      <c r="N63" s="22" t="s">
        <v>341</v>
      </c>
      <c r="O63" s="32">
        <v>1</v>
      </c>
      <c r="P63" s="16">
        <v>43497</v>
      </c>
      <c r="Q63" s="16">
        <v>43830</v>
      </c>
      <c r="R63" s="22" t="s">
        <v>56</v>
      </c>
      <c r="S63" s="22" t="s">
        <v>61</v>
      </c>
      <c r="T63" s="46" t="s">
        <v>342</v>
      </c>
      <c r="U63" s="88"/>
      <c r="V63" s="91"/>
      <c r="W63" s="84"/>
      <c r="X63" s="85"/>
      <c r="Y63" s="92"/>
      <c r="Z63" s="49">
        <v>43738</v>
      </c>
      <c r="AA63" s="52" t="s">
        <v>504</v>
      </c>
      <c r="AB63" s="58">
        <v>2</v>
      </c>
      <c r="AC63" s="59">
        <f t="shared" si="12"/>
        <v>1</v>
      </c>
      <c r="AD63" s="59">
        <f t="shared" si="13"/>
        <v>1</v>
      </c>
      <c r="AE63" s="59" t="str">
        <f t="shared" si="14"/>
        <v>TERMINADA</v>
      </c>
      <c r="AF63" s="59" t="b">
        <f t="shared" si="15"/>
        <v>0</v>
      </c>
      <c r="AG63" s="60" t="str">
        <f t="shared" si="16"/>
        <v>TERMINADA</v>
      </c>
      <c r="AH63" s="26" t="s">
        <v>506</v>
      </c>
      <c r="AI63" s="102" t="s">
        <v>505</v>
      </c>
      <c r="AJ63" s="100"/>
      <c r="AK63" s="91"/>
      <c r="AL63" s="91"/>
      <c r="AM63" s="91"/>
      <c r="AN63" s="91"/>
      <c r="AO63" s="91"/>
      <c r="AP63" s="91"/>
      <c r="AQ63" s="91"/>
      <c r="AR63" s="91"/>
      <c r="AS63" s="114"/>
    </row>
    <row r="64" spans="1:45" ht="202.5" x14ac:dyDescent="0.25">
      <c r="A64" s="40">
        <v>2019</v>
      </c>
      <c r="B64" s="16">
        <v>43496</v>
      </c>
      <c r="C64" s="15" t="s">
        <v>41</v>
      </c>
      <c r="D64" s="15" t="s">
        <v>312</v>
      </c>
      <c r="E64" s="16">
        <v>43466</v>
      </c>
      <c r="F64" s="15">
        <v>16</v>
      </c>
      <c r="G64" s="22" t="s">
        <v>344</v>
      </c>
      <c r="H64" s="46" t="s">
        <v>55</v>
      </c>
      <c r="I64" s="48" t="s">
        <v>449</v>
      </c>
      <c r="J64" s="38" t="s">
        <v>340</v>
      </c>
      <c r="K64" s="31">
        <v>2</v>
      </c>
      <c r="L64" s="31" t="s">
        <v>43</v>
      </c>
      <c r="M64" s="15" t="s">
        <v>316</v>
      </c>
      <c r="N64" s="22" t="s">
        <v>341</v>
      </c>
      <c r="O64" s="32">
        <v>1</v>
      </c>
      <c r="P64" s="16">
        <v>43497</v>
      </c>
      <c r="Q64" s="16">
        <v>43830</v>
      </c>
      <c r="R64" s="22" t="s">
        <v>56</v>
      </c>
      <c r="S64" s="22" t="s">
        <v>61</v>
      </c>
      <c r="T64" s="46" t="s">
        <v>342</v>
      </c>
      <c r="U64" s="88"/>
      <c r="V64" s="91"/>
      <c r="W64" s="84"/>
      <c r="X64" s="85"/>
      <c r="Y64" s="92"/>
      <c r="Z64" s="49">
        <v>43738</v>
      </c>
      <c r="AA64" s="52" t="s">
        <v>504</v>
      </c>
      <c r="AB64" s="58">
        <v>2</v>
      </c>
      <c r="AC64" s="59">
        <f t="shared" si="12"/>
        <v>1</v>
      </c>
      <c r="AD64" s="59">
        <f t="shared" si="13"/>
        <v>1</v>
      </c>
      <c r="AE64" s="59" t="str">
        <f t="shared" si="14"/>
        <v>TERMINADA</v>
      </c>
      <c r="AF64" s="59" t="b">
        <f t="shared" si="15"/>
        <v>0</v>
      </c>
      <c r="AG64" s="60" t="str">
        <f t="shared" si="16"/>
        <v>TERMINADA</v>
      </c>
      <c r="AH64" s="26" t="s">
        <v>571</v>
      </c>
      <c r="AI64" s="102" t="s">
        <v>507</v>
      </c>
      <c r="AJ64" s="100"/>
      <c r="AK64" s="91"/>
      <c r="AL64" s="91"/>
      <c r="AM64" s="91"/>
      <c r="AN64" s="91"/>
      <c r="AO64" s="91"/>
      <c r="AP64" s="91"/>
      <c r="AQ64" s="91"/>
      <c r="AR64" s="91"/>
      <c r="AS64" s="114"/>
    </row>
    <row r="65" spans="1:45" ht="112.5" x14ac:dyDescent="0.25">
      <c r="A65" s="40">
        <v>2019</v>
      </c>
      <c r="B65" s="16">
        <v>43496</v>
      </c>
      <c r="C65" s="15" t="s">
        <v>41</v>
      </c>
      <c r="D65" s="15" t="s">
        <v>312</v>
      </c>
      <c r="E65" s="16">
        <v>43466</v>
      </c>
      <c r="F65" s="15">
        <v>17</v>
      </c>
      <c r="G65" s="15" t="s">
        <v>317</v>
      </c>
      <c r="H65" s="46" t="s">
        <v>55</v>
      </c>
      <c r="I65" s="47" t="s">
        <v>32</v>
      </c>
      <c r="J65" s="38" t="s">
        <v>457</v>
      </c>
      <c r="K65" s="31">
        <v>2</v>
      </c>
      <c r="L65" s="31" t="s">
        <v>43</v>
      </c>
      <c r="M65" s="15" t="s">
        <v>316</v>
      </c>
      <c r="N65" s="31" t="s">
        <v>318</v>
      </c>
      <c r="O65" s="32">
        <v>1</v>
      </c>
      <c r="P65" s="16">
        <v>43647</v>
      </c>
      <c r="Q65" s="16">
        <v>43677</v>
      </c>
      <c r="R65" s="22" t="s">
        <v>56</v>
      </c>
      <c r="S65" s="22" t="s">
        <v>61</v>
      </c>
      <c r="T65" s="46" t="s">
        <v>342</v>
      </c>
      <c r="U65" s="88"/>
      <c r="V65" s="91"/>
      <c r="W65" s="84"/>
      <c r="X65" s="85"/>
      <c r="Y65" s="92"/>
      <c r="Z65" s="49">
        <v>43738</v>
      </c>
      <c r="AA65" s="52" t="s">
        <v>508</v>
      </c>
      <c r="AB65" s="58">
        <v>2</v>
      </c>
      <c r="AC65" s="59">
        <f t="shared" si="12"/>
        <v>1</v>
      </c>
      <c r="AD65" s="59">
        <f t="shared" si="13"/>
        <v>1</v>
      </c>
      <c r="AE65" s="59" t="str">
        <f>IF(AB65="","",IF(Z65&gt;=Q65,IF(AD65=0%,"SIN INICIAR",IF(AD65=100%,"TERMINADA",IF(AD65&gt;0%,"EN PROCESO",IF(AD65&lt;0%,"INCUMPLIDA"))))))</f>
        <v>TERMINADA</v>
      </c>
      <c r="AF65" s="59" t="b">
        <f>IF(AB65="","",IF(Z65&lt;=Q65,IF(AD65&lt;100%,"INCUMPLIDA",IF(AD65=100%,"TERMINADA EXTEMPORANEA"))))</f>
        <v>0</v>
      </c>
      <c r="AG65" s="60" t="str">
        <f>IF(AB65="","",IF(Z65&gt;=Q65,AE65,IF(Z65&lt;=Q65,AF65)))</f>
        <v>TERMINADA</v>
      </c>
      <c r="AH65" s="26" t="s">
        <v>591</v>
      </c>
      <c r="AI65" s="102" t="s">
        <v>507</v>
      </c>
      <c r="AJ65" s="100"/>
      <c r="AK65" s="91"/>
      <c r="AL65" s="91"/>
      <c r="AM65" s="91"/>
      <c r="AN65" s="91"/>
      <c r="AO65" s="91"/>
      <c r="AP65" s="91"/>
      <c r="AQ65" s="91"/>
      <c r="AR65" s="91"/>
      <c r="AS65" s="114"/>
    </row>
    <row r="66" spans="1:45" ht="191.25" x14ac:dyDescent="0.25">
      <c r="A66" s="40">
        <v>2019</v>
      </c>
      <c r="B66" s="16">
        <v>43496</v>
      </c>
      <c r="C66" s="15" t="s">
        <v>41</v>
      </c>
      <c r="D66" s="15" t="s">
        <v>312</v>
      </c>
      <c r="E66" s="16">
        <v>43466</v>
      </c>
      <c r="F66" s="15">
        <v>18</v>
      </c>
      <c r="G66" s="15" t="s">
        <v>349</v>
      </c>
      <c r="H66" s="46" t="s">
        <v>65</v>
      </c>
      <c r="I66" s="45" t="s">
        <v>343</v>
      </c>
      <c r="J66" s="38" t="s">
        <v>450</v>
      </c>
      <c r="K66" s="31">
        <v>1</v>
      </c>
      <c r="L66" s="31" t="s">
        <v>43</v>
      </c>
      <c r="M66" s="15" t="s">
        <v>316</v>
      </c>
      <c r="N66" s="22" t="s">
        <v>345</v>
      </c>
      <c r="O66" s="32">
        <v>1</v>
      </c>
      <c r="P66" s="16">
        <v>43497</v>
      </c>
      <c r="Q66" s="16">
        <v>43830</v>
      </c>
      <c r="R66" s="22" t="s">
        <v>346</v>
      </c>
      <c r="S66" s="22" t="s">
        <v>347</v>
      </c>
      <c r="T66" s="46" t="s">
        <v>347</v>
      </c>
      <c r="U66" s="49">
        <v>43585</v>
      </c>
      <c r="V66" s="29" t="s">
        <v>392</v>
      </c>
      <c r="W66" s="17">
        <v>0.5</v>
      </c>
      <c r="X66" s="25" t="s">
        <v>407</v>
      </c>
      <c r="Y66" s="41" t="s">
        <v>355</v>
      </c>
      <c r="Z66" s="49">
        <v>43738</v>
      </c>
      <c r="AA66" s="52" t="s">
        <v>527</v>
      </c>
      <c r="AB66" s="58">
        <v>0.5</v>
      </c>
      <c r="AC66" s="59">
        <f t="shared" si="12"/>
        <v>0.5</v>
      </c>
      <c r="AD66" s="59">
        <f t="shared" si="13"/>
        <v>0.5</v>
      </c>
      <c r="AE66" s="59" t="str">
        <f t="shared" si="14"/>
        <v>EN PROCESO</v>
      </c>
      <c r="AF66" s="59" t="b">
        <f t="shared" si="15"/>
        <v>0</v>
      </c>
      <c r="AG66" s="60" t="str">
        <f t="shared" si="16"/>
        <v>EN PROCESO</v>
      </c>
      <c r="AH66" s="26" t="s">
        <v>534</v>
      </c>
      <c r="AI66" s="102" t="s">
        <v>512</v>
      </c>
      <c r="AJ66" s="49">
        <v>43830</v>
      </c>
      <c r="AK66" s="26" t="s">
        <v>631</v>
      </c>
      <c r="AL66" s="15">
        <v>1</v>
      </c>
      <c r="AM66" s="17">
        <f t="shared" ref="AM66:AM67" si="57">IF(AL66="","",IF(OR(K66=0,K66="",AJ66=""),"",(AL66*100%)/K66))</f>
        <v>1</v>
      </c>
      <c r="AN66" s="17">
        <f t="shared" ref="AN66:AN67" si="58">IF(OR(O66="",AM66=""),"",IF(OR(O66=0,AM66=0),0,IF((AM66*100%)/O66&gt;100%,100%,(AM66*100%)/O66)))</f>
        <v>1</v>
      </c>
      <c r="AO66" s="126" t="str">
        <f t="shared" ref="AO66:AO67" si="59">IF(AL66="","",IF(AJ66&gt;=Q66,IF(AN66=0%,"SIN INICIAR",IF(AN66=100%,"TERMINADA",IF(AN66&gt;0%,"EN PROCESO",IF(AN66&lt;=0%,"INCUMPLIDA"))))))</f>
        <v>TERMINADA</v>
      </c>
      <c r="AP66" s="126" t="b">
        <f t="shared" ref="AP66:AP67" si="60">IF(AL66="","",IF(AJ66&lt;Q66,IF(AN66&lt;100%,"INCUMPLIDA",IF(AN66=100%,"TERMINADA EXTEMPORÁNEA"))))</f>
        <v>0</v>
      </c>
      <c r="AQ66" s="25" t="str">
        <f t="shared" ref="AQ66:AQ67" si="61">IF(AL66="","",IF(AJ66&gt;=Q66,AO66,IF(AJ66&lt;Q66,AP66)))</f>
        <v>TERMINADA</v>
      </c>
      <c r="AR66" s="26" t="s">
        <v>632</v>
      </c>
      <c r="AS66" s="41" t="s">
        <v>512</v>
      </c>
    </row>
    <row r="67" spans="1:45" ht="191.25" x14ac:dyDescent="0.25">
      <c r="A67" s="40">
        <v>2019</v>
      </c>
      <c r="B67" s="16">
        <v>43496</v>
      </c>
      <c r="C67" s="15" t="s">
        <v>41</v>
      </c>
      <c r="D67" s="15" t="s">
        <v>312</v>
      </c>
      <c r="E67" s="16">
        <v>43466</v>
      </c>
      <c r="F67" s="15">
        <v>19</v>
      </c>
      <c r="G67" s="15" t="s">
        <v>350</v>
      </c>
      <c r="H67" s="46" t="s">
        <v>65</v>
      </c>
      <c r="I67" s="47" t="s">
        <v>348</v>
      </c>
      <c r="J67" s="38" t="s">
        <v>450</v>
      </c>
      <c r="K67" s="31">
        <v>1</v>
      </c>
      <c r="L67" s="31" t="s">
        <v>43</v>
      </c>
      <c r="M67" s="15" t="s">
        <v>316</v>
      </c>
      <c r="N67" s="22" t="s">
        <v>345</v>
      </c>
      <c r="O67" s="32">
        <v>1</v>
      </c>
      <c r="P67" s="16">
        <v>43497</v>
      </c>
      <c r="Q67" s="16">
        <v>43830</v>
      </c>
      <c r="R67" s="22" t="s">
        <v>346</v>
      </c>
      <c r="S67" s="22" t="s">
        <v>347</v>
      </c>
      <c r="T67" s="46" t="s">
        <v>347</v>
      </c>
      <c r="U67" s="49">
        <v>43585</v>
      </c>
      <c r="V67" s="29" t="s">
        <v>392</v>
      </c>
      <c r="W67" s="17">
        <v>0.5</v>
      </c>
      <c r="X67" s="25" t="s">
        <v>407</v>
      </c>
      <c r="Y67" s="41" t="s">
        <v>355</v>
      </c>
      <c r="Z67" s="49">
        <v>43738</v>
      </c>
      <c r="AA67" s="52" t="s">
        <v>527</v>
      </c>
      <c r="AB67" s="58">
        <v>0.5</v>
      </c>
      <c r="AC67" s="59">
        <f t="shared" si="12"/>
        <v>0.5</v>
      </c>
      <c r="AD67" s="59">
        <f t="shared" si="13"/>
        <v>0.5</v>
      </c>
      <c r="AE67" s="59" t="str">
        <f t="shared" si="14"/>
        <v>EN PROCESO</v>
      </c>
      <c r="AF67" s="59" t="b">
        <f t="shared" si="15"/>
        <v>0</v>
      </c>
      <c r="AG67" s="60" t="str">
        <f t="shared" si="16"/>
        <v>EN PROCESO</v>
      </c>
      <c r="AH67" s="26" t="s">
        <v>535</v>
      </c>
      <c r="AI67" s="102" t="s">
        <v>512</v>
      </c>
      <c r="AJ67" s="49">
        <v>43830</v>
      </c>
      <c r="AK67" s="26" t="s">
        <v>631</v>
      </c>
      <c r="AL67" s="15">
        <v>1</v>
      </c>
      <c r="AM67" s="17">
        <f t="shared" si="57"/>
        <v>1</v>
      </c>
      <c r="AN67" s="17">
        <f t="shared" si="58"/>
        <v>1</v>
      </c>
      <c r="AO67" s="126" t="str">
        <f t="shared" si="59"/>
        <v>TERMINADA</v>
      </c>
      <c r="AP67" s="126" t="b">
        <f t="shared" si="60"/>
        <v>0</v>
      </c>
      <c r="AQ67" s="25" t="str">
        <f t="shared" si="61"/>
        <v>TERMINADA</v>
      </c>
      <c r="AR67" s="26" t="s">
        <v>632</v>
      </c>
      <c r="AS67" s="41" t="s">
        <v>512</v>
      </c>
    </row>
    <row r="68" spans="1:45" ht="78.75" x14ac:dyDescent="0.25">
      <c r="A68" s="40">
        <v>2019</v>
      </c>
      <c r="B68" s="16">
        <v>43496</v>
      </c>
      <c r="C68" s="15" t="s">
        <v>41</v>
      </c>
      <c r="D68" s="15" t="s">
        <v>312</v>
      </c>
      <c r="E68" s="16">
        <v>43466</v>
      </c>
      <c r="F68" s="15">
        <v>20</v>
      </c>
      <c r="G68" s="15" t="s">
        <v>317</v>
      </c>
      <c r="H68" s="46" t="s">
        <v>65</v>
      </c>
      <c r="I68" s="47" t="s">
        <v>32</v>
      </c>
      <c r="J68" s="38" t="s">
        <v>451</v>
      </c>
      <c r="K68" s="31">
        <v>2</v>
      </c>
      <c r="L68" s="31" t="s">
        <v>43</v>
      </c>
      <c r="M68" s="15" t="s">
        <v>316</v>
      </c>
      <c r="N68" s="31" t="s">
        <v>318</v>
      </c>
      <c r="O68" s="32">
        <v>1</v>
      </c>
      <c r="P68" s="16">
        <v>43647</v>
      </c>
      <c r="Q68" s="16">
        <v>43677</v>
      </c>
      <c r="R68" s="22" t="s">
        <v>346</v>
      </c>
      <c r="S68" s="22" t="s">
        <v>347</v>
      </c>
      <c r="T68" s="46" t="s">
        <v>347</v>
      </c>
      <c r="U68" s="88"/>
      <c r="V68" s="91"/>
      <c r="W68" s="84"/>
      <c r="X68" s="85"/>
      <c r="Y68" s="92"/>
      <c r="Z68" s="49">
        <v>43738</v>
      </c>
      <c r="AA68" s="52" t="s">
        <v>572</v>
      </c>
      <c r="AB68" s="58">
        <v>2</v>
      </c>
      <c r="AC68" s="59">
        <f t="shared" si="12"/>
        <v>1</v>
      </c>
      <c r="AD68" s="59">
        <f t="shared" si="13"/>
        <v>1</v>
      </c>
      <c r="AE68" s="59" t="str">
        <f>IF(AB68="","",IF(Z68&gt;=Q68,IF(AD68=0%,"SIN INICIAR",IF(AD68=100%,"TERMINADA",IF(AD68&gt;0%,"EN PROCESO",IF(AD68&lt;0%,"INCUMPLIDA"))))))</f>
        <v>TERMINADA</v>
      </c>
      <c r="AF68" s="59" t="b">
        <f>IF(AB68="","",IF(Z68&lt;=Q68,IF(AD68&lt;100%,"INCUMPLIDA",IF(AD68=100%,"TERMINADA EXTEMPORANEA"))))</f>
        <v>0</v>
      </c>
      <c r="AG68" s="60" t="str">
        <f>IF(AB68="","",IF(Z68&gt;=Q68,AE68,IF(Z68&lt;=Q68,AF68)))</f>
        <v>TERMINADA</v>
      </c>
      <c r="AH68" s="26" t="s">
        <v>586</v>
      </c>
      <c r="AI68" s="102" t="s">
        <v>512</v>
      </c>
      <c r="AJ68" s="100"/>
      <c r="AK68" s="91"/>
      <c r="AL68" s="91"/>
      <c r="AM68" s="91"/>
      <c r="AN68" s="91"/>
      <c r="AO68" s="91"/>
      <c r="AP68" s="91"/>
      <c r="AQ68" s="91"/>
      <c r="AR68" s="91"/>
      <c r="AS68" s="114"/>
    </row>
    <row r="69" spans="1:45" ht="123.75" x14ac:dyDescent="0.25">
      <c r="A69" s="40">
        <v>2019</v>
      </c>
      <c r="B69" s="16">
        <v>43496</v>
      </c>
      <c r="C69" s="15" t="s">
        <v>41</v>
      </c>
      <c r="D69" s="15" t="s">
        <v>312</v>
      </c>
      <c r="E69" s="16">
        <v>43466</v>
      </c>
      <c r="F69" s="15">
        <v>21</v>
      </c>
      <c r="G69" s="15" t="s">
        <v>458</v>
      </c>
      <c r="H69" s="46" t="s">
        <v>46</v>
      </c>
      <c r="I69" s="45" t="s">
        <v>465</v>
      </c>
      <c r="J69" s="38" t="s">
        <v>351</v>
      </c>
      <c r="K69" s="31">
        <v>3</v>
      </c>
      <c r="L69" s="31" t="s">
        <v>43</v>
      </c>
      <c r="M69" s="15" t="s">
        <v>316</v>
      </c>
      <c r="N69" s="22" t="s">
        <v>352</v>
      </c>
      <c r="O69" s="32">
        <v>1</v>
      </c>
      <c r="P69" s="16">
        <v>43497</v>
      </c>
      <c r="Q69" s="16">
        <v>43830</v>
      </c>
      <c r="R69" s="22" t="s">
        <v>179</v>
      </c>
      <c r="S69" s="22" t="s">
        <v>180</v>
      </c>
      <c r="T69" s="46" t="s">
        <v>145</v>
      </c>
      <c r="U69" s="49">
        <v>43585</v>
      </c>
      <c r="V69" s="29" t="s">
        <v>396</v>
      </c>
      <c r="W69" s="17">
        <v>0.17</v>
      </c>
      <c r="X69" s="25" t="s">
        <v>407</v>
      </c>
      <c r="Y69" s="41" t="s">
        <v>355</v>
      </c>
      <c r="Z69" s="49">
        <v>43738</v>
      </c>
      <c r="AA69" s="52" t="s">
        <v>545</v>
      </c>
      <c r="AB69" s="58">
        <v>2</v>
      </c>
      <c r="AC69" s="59">
        <f t="shared" si="12"/>
        <v>0.66666666666666663</v>
      </c>
      <c r="AD69" s="59">
        <f t="shared" si="13"/>
        <v>0.66666666666666663</v>
      </c>
      <c r="AE69" s="59" t="str">
        <f t="shared" si="14"/>
        <v>EN PROCESO</v>
      </c>
      <c r="AF69" s="59" t="b">
        <f t="shared" si="15"/>
        <v>0</v>
      </c>
      <c r="AG69" s="60" t="str">
        <f t="shared" si="16"/>
        <v>EN PROCESO</v>
      </c>
      <c r="AH69" s="29" t="s">
        <v>549</v>
      </c>
      <c r="AI69" s="102" t="s">
        <v>512</v>
      </c>
      <c r="AJ69" s="49">
        <v>43830</v>
      </c>
      <c r="AK69" s="52" t="s">
        <v>628</v>
      </c>
      <c r="AL69" s="15">
        <v>3</v>
      </c>
      <c r="AM69" s="17">
        <f>IF(AL69="","",IF(OR(K69=0,K69="",AJ69=""),"",(AL69*100%)/K69))</f>
        <v>1</v>
      </c>
      <c r="AN69" s="17">
        <f>IF(OR(O69="",AM69=""),"",IF(OR(O69=0,AM69=0),0,IF((AM69*100%)/O69&gt;100%,100%,(AM69*100%)/O69)))</f>
        <v>1</v>
      </c>
      <c r="AO69" s="126" t="str">
        <f>IF(AL69="","",IF(AJ69&gt;=Q69,IF(AN69=0%,"SIN INICIAR",IF(AN69=100%,"TERMINADA",IF(AN69&gt;0%,"EN PROCESO",IF(AN69&lt;=0%,"INCUMPLIDA"))))))</f>
        <v>TERMINADA</v>
      </c>
      <c r="AP69" s="126" t="b">
        <f>IF(AL69="","",IF(AJ69&lt;Q69,IF(AN69&lt;100%,"INCUMPLIDA",IF(AN69=100%,"TERMINADA EXTEMPORÁNEA"))))</f>
        <v>0</v>
      </c>
      <c r="AQ69" s="25" t="str">
        <f>IF(AL69="","",IF(AJ69&gt;=Q69,AO69,IF(AJ69&lt;Q69,AP69)))</f>
        <v>TERMINADA</v>
      </c>
      <c r="AR69" s="53" t="s">
        <v>629</v>
      </c>
      <c r="AS69" s="41" t="s">
        <v>356</v>
      </c>
    </row>
    <row r="70" spans="1:45" ht="135" x14ac:dyDescent="0.25">
      <c r="A70" s="15">
        <v>2019</v>
      </c>
      <c r="B70" s="16">
        <v>43496</v>
      </c>
      <c r="C70" s="15" t="s">
        <v>41</v>
      </c>
      <c r="D70" s="15" t="s">
        <v>312</v>
      </c>
      <c r="E70" s="16">
        <v>43466</v>
      </c>
      <c r="F70" s="15">
        <v>22</v>
      </c>
      <c r="G70" s="15" t="s">
        <v>317</v>
      </c>
      <c r="H70" s="22" t="s">
        <v>46</v>
      </c>
      <c r="I70" s="31" t="s">
        <v>32</v>
      </c>
      <c r="J70" s="38" t="s">
        <v>455</v>
      </c>
      <c r="K70" s="31">
        <v>2</v>
      </c>
      <c r="L70" s="31" t="s">
        <v>43</v>
      </c>
      <c r="M70" s="22" t="s">
        <v>316</v>
      </c>
      <c r="N70" s="31" t="s">
        <v>353</v>
      </c>
      <c r="O70" s="32">
        <v>1</v>
      </c>
      <c r="P70" s="16">
        <v>43497</v>
      </c>
      <c r="Q70" s="16">
        <v>43830</v>
      </c>
      <c r="R70" s="22" t="s">
        <v>179</v>
      </c>
      <c r="S70" s="22" t="s">
        <v>180</v>
      </c>
      <c r="T70" s="22" t="s">
        <v>145</v>
      </c>
      <c r="U70" s="16">
        <v>43585</v>
      </c>
      <c r="V70" s="29" t="s">
        <v>397</v>
      </c>
      <c r="W70" s="17">
        <v>0.25</v>
      </c>
      <c r="X70" s="25" t="s">
        <v>407</v>
      </c>
      <c r="Y70" s="15" t="s">
        <v>355</v>
      </c>
      <c r="Z70" s="49">
        <v>43738</v>
      </c>
      <c r="AA70" s="52" t="s">
        <v>573</v>
      </c>
      <c r="AB70" s="58">
        <v>2</v>
      </c>
      <c r="AC70" s="59">
        <f t="shared" si="12"/>
        <v>1</v>
      </c>
      <c r="AD70" s="59">
        <f t="shared" si="13"/>
        <v>1</v>
      </c>
      <c r="AE70" s="59" t="str">
        <f t="shared" si="14"/>
        <v>TERMINADA</v>
      </c>
      <c r="AF70" s="59" t="b">
        <f t="shared" si="15"/>
        <v>0</v>
      </c>
      <c r="AG70" s="60" t="str">
        <f t="shared" si="16"/>
        <v>TERMINADA</v>
      </c>
      <c r="AH70" s="29" t="s">
        <v>587</v>
      </c>
      <c r="AI70" s="102" t="s">
        <v>512</v>
      </c>
      <c r="AJ70" s="100"/>
      <c r="AK70" s="91"/>
      <c r="AL70" s="91"/>
      <c r="AM70" s="91"/>
      <c r="AN70" s="91"/>
      <c r="AO70" s="91"/>
      <c r="AP70" s="91"/>
      <c r="AQ70" s="91"/>
      <c r="AR70" s="91"/>
      <c r="AS70" s="114"/>
    </row>
    <row r="71" spans="1:45" ht="135" x14ac:dyDescent="0.25">
      <c r="A71" s="15">
        <v>2019</v>
      </c>
      <c r="B71" s="16">
        <v>43677</v>
      </c>
      <c r="C71" s="15" t="s">
        <v>41</v>
      </c>
      <c r="D71" s="15" t="s">
        <v>312</v>
      </c>
      <c r="E71" s="16">
        <f t="shared" ref="E71:E76" si="62">B71</f>
        <v>43677</v>
      </c>
      <c r="F71" s="15">
        <v>23</v>
      </c>
      <c r="G71" s="15" t="s">
        <v>459</v>
      </c>
      <c r="H71" s="22" t="s">
        <v>99</v>
      </c>
      <c r="I71" s="22" t="s">
        <v>422</v>
      </c>
      <c r="J71" s="38" t="s">
        <v>423</v>
      </c>
      <c r="K71" s="31">
        <v>1</v>
      </c>
      <c r="L71" s="31" t="s">
        <v>43</v>
      </c>
      <c r="M71" s="22" t="s">
        <v>316</v>
      </c>
      <c r="N71" s="31" t="s">
        <v>424</v>
      </c>
      <c r="O71" s="32">
        <v>1</v>
      </c>
      <c r="P71" s="16">
        <v>43678</v>
      </c>
      <c r="Q71" s="16">
        <v>43830</v>
      </c>
      <c r="R71" s="22" t="s">
        <v>103</v>
      </c>
      <c r="S71" s="22" t="s">
        <v>425</v>
      </c>
      <c r="T71" s="22" t="s">
        <v>425</v>
      </c>
      <c r="U71" s="93"/>
      <c r="V71" s="87"/>
      <c r="W71" s="84"/>
      <c r="X71" s="85"/>
      <c r="Y71" s="94"/>
      <c r="Z71" s="49">
        <v>43738</v>
      </c>
      <c r="AA71" s="52" t="s">
        <v>496</v>
      </c>
      <c r="AB71" s="58">
        <v>0.5</v>
      </c>
      <c r="AC71" s="59">
        <f t="shared" si="12"/>
        <v>0.5</v>
      </c>
      <c r="AD71" s="59">
        <f t="shared" si="13"/>
        <v>0.5</v>
      </c>
      <c r="AE71" s="59" t="str">
        <f t="shared" si="14"/>
        <v>EN PROCESO</v>
      </c>
      <c r="AF71" s="59" t="b">
        <f t="shared" si="15"/>
        <v>0</v>
      </c>
      <c r="AG71" s="60" t="str">
        <f t="shared" si="16"/>
        <v>EN PROCESO</v>
      </c>
      <c r="AH71" s="53" t="s">
        <v>493</v>
      </c>
      <c r="AI71" s="102" t="s">
        <v>491</v>
      </c>
      <c r="AJ71" s="49">
        <v>43830</v>
      </c>
      <c r="AK71" s="52" t="s">
        <v>634</v>
      </c>
      <c r="AL71" s="15">
        <v>1</v>
      </c>
      <c r="AM71" s="17">
        <f>IF(AL71="","",IF(OR(K71=0,K71="",AJ71=""),"",(AL71*100%)/K71))</f>
        <v>1</v>
      </c>
      <c r="AN71" s="17">
        <f>IF(OR(O71="",AM71=""),"",IF(OR(O71=0,AM71=0),0,IF((AM71*100%)/O71&gt;100%,100%,(AM71*100%)/O71)))</f>
        <v>1</v>
      </c>
      <c r="AO71" s="126" t="str">
        <f t="shared" ref="AO71" si="63">IF(AL71="","",IF(AJ71&gt;=Q71,IF(AN71=0%,"SIN INICIAR",IF(AN71=100%,"TERMINADA",IF(AN71&gt;0%,"EN PROCESO",IF(AN71&lt;=0%,"INCUMPLIDA"))))))</f>
        <v>TERMINADA</v>
      </c>
      <c r="AP71" s="126" t="b">
        <f t="shared" ref="AP71" si="64">IF(AL71="","",IF(AJ71&lt;Q71,IF(AN71&lt;100%,"INCUMPLIDA",IF(AN71=100%,"TERMINADA EXTEMPORÁNEA"))))</f>
        <v>0</v>
      </c>
      <c r="AQ71" s="25" t="str">
        <f t="shared" ref="AQ71" si="65">IF(AL71="","",IF(AJ71&gt;=Q71,AO71,IF(AJ71&lt;Q71,AP71)))</f>
        <v>TERMINADA</v>
      </c>
      <c r="AR71" s="53" t="s">
        <v>647</v>
      </c>
      <c r="AS71" s="41" t="s">
        <v>356</v>
      </c>
    </row>
    <row r="72" spans="1:45" ht="78.75" x14ac:dyDescent="0.25">
      <c r="A72" s="15">
        <v>2019</v>
      </c>
      <c r="B72" s="16">
        <v>43677</v>
      </c>
      <c r="C72" s="15" t="s">
        <v>41</v>
      </c>
      <c r="D72" s="15" t="s">
        <v>312</v>
      </c>
      <c r="E72" s="16">
        <f t="shared" si="62"/>
        <v>43677</v>
      </c>
      <c r="F72" s="15">
        <v>24</v>
      </c>
      <c r="G72" s="15" t="s">
        <v>317</v>
      </c>
      <c r="H72" s="22" t="s">
        <v>99</v>
      </c>
      <c r="I72" s="31" t="s">
        <v>32</v>
      </c>
      <c r="J72" s="38" t="s">
        <v>456</v>
      </c>
      <c r="K72" s="31">
        <v>2</v>
      </c>
      <c r="L72" s="31" t="s">
        <v>43</v>
      </c>
      <c r="M72" s="22" t="s">
        <v>316</v>
      </c>
      <c r="N72" s="31" t="s">
        <v>318</v>
      </c>
      <c r="O72" s="32">
        <v>1</v>
      </c>
      <c r="P72" s="16">
        <v>43647</v>
      </c>
      <c r="Q72" s="16">
        <v>43677</v>
      </c>
      <c r="R72" s="22" t="s">
        <v>103</v>
      </c>
      <c r="S72" s="22" t="s">
        <v>425</v>
      </c>
      <c r="T72" s="22" t="s">
        <v>425</v>
      </c>
      <c r="U72" s="93"/>
      <c r="V72" s="87"/>
      <c r="W72" s="84"/>
      <c r="X72" s="85"/>
      <c r="Y72" s="94"/>
      <c r="Z72" s="49">
        <v>43738</v>
      </c>
      <c r="AA72" s="52" t="s">
        <v>490</v>
      </c>
      <c r="AB72" s="58">
        <v>2</v>
      </c>
      <c r="AC72" s="59">
        <f t="shared" si="12"/>
        <v>1</v>
      </c>
      <c r="AD72" s="59">
        <f t="shared" si="13"/>
        <v>1</v>
      </c>
      <c r="AE72" s="59" t="str">
        <f>IF(AB72="","",IF(Z72&gt;=Q72,IF(AD72=0%,"SIN INICIAR",IF(AD72=100%,"TERMINADA",IF(AD72&gt;0%,"EN PROCESO",IF(AD72&lt;0%,"INCUMPLIDA"))))))</f>
        <v>TERMINADA</v>
      </c>
      <c r="AF72" s="59" t="b">
        <f>IF(AB72="","",IF(Z72&lt;=Q72,IF(AD72&lt;100%,"INCUMPLIDA",IF(AD72=100%,"TERMINADA EXTEMPORANEA"))))</f>
        <v>0</v>
      </c>
      <c r="AG72" s="60" t="str">
        <f>IF(AB72="","",IF(Z72&gt;=Q72,AE72,IF(Z72&lt;=Q72,AF72)))</f>
        <v>TERMINADA</v>
      </c>
      <c r="AH72" s="53" t="s">
        <v>494</v>
      </c>
      <c r="AI72" s="102" t="s">
        <v>356</v>
      </c>
      <c r="AJ72" s="100"/>
      <c r="AK72" s="91"/>
      <c r="AL72" s="91"/>
      <c r="AM72" s="91"/>
      <c r="AN72" s="91"/>
      <c r="AO72" s="91"/>
      <c r="AP72" s="91"/>
      <c r="AQ72" s="91"/>
      <c r="AR72" s="91"/>
      <c r="AS72" s="114"/>
    </row>
    <row r="73" spans="1:45" ht="101.25" x14ac:dyDescent="0.25">
      <c r="A73" s="15">
        <v>2019</v>
      </c>
      <c r="B73" s="16">
        <v>43677</v>
      </c>
      <c r="C73" s="15" t="s">
        <v>41</v>
      </c>
      <c r="D73" s="15" t="s">
        <v>312</v>
      </c>
      <c r="E73" s="16">
        <f t="shared" si="62"/>
        <v>43677</v>
      </c>
      <c r="F73" s="15">
        <v>25</v>
      </c>
      <c r="G73" s="22" t="s">
        <v>426</v>
      </c>
      <c r="H73" s="22" t="s">
        <v>99</v>
      </c>
      <c r="I73" s="22" t="s">
        <v>460</v>
      </c>
      <c r="J73" s="38" t="s">
        <v>427</v>
      </c>
      <c r="K73" s="31">
        <v>1</v>
      </c>
      <c r="L73" s="31" t="s">
        <v>43</v>
      </c>
      <c r="M73" s="22" t="s">
        <v>316</v>
      </c>
      <c r="N73" s="31" t="s">
        <v>424</v>
      </c>
      <c r="O73" s="32">
        <v>1</v>
      </c>
      <c r="P73" s="16">
        <v>43678</v>
      </c>
      <c r="Q73" s="16">
        <v>43830</v>
      </c>
      <c r="R73" s="22" t="s">
        <v>103</v>
      </c>
      <c r="S73" s="22" t="s">
        <v>425</v>
      </c>
      <c r="T73" s="22" t="s">
        <v>425</v>
      </c>
      <c r="U73" s="93"/>
      <c r="V73" s="87"/>
      <c r="W73" s="84"/>
      <c r="X73" s="85"/>
      <c r="Y73" s="94"/>
      <c r="Z73" s="49">
        <v>43738</v>
      </c>
      <c r="AA73" s="52" t="s">
        <v>489</v>
      </c>
      <c r="AB73" s="58">
        <v>0</v>
      </c>
      <c r="AC73" s="59">
        <f t="shared" si="12"/>
        <v>0</v>
      </c>
      <c r="AD73" s="59">
        <f t="shared" si="13"/>
        <v>0</v>
      </c>
      <c r="AE73" s="59" t="str">
        <f t="shared" si="14"/>
        <v>SIN INICIAR</v>
      </c>
      <c r="AF73" s="59" t="b">
        <f t="shared" si="15"/>
        <v>0</v>
      </c>
      <c r="AG73" s="60" t="str">
        <f t="shared" si="16"/>
        <v>SIN INICIAR</v>
      </c>
      <c r="AH73" s="53" t="s">
        <v>492</v>
      </c>
      <c r="AI73" s="102" t="s">
        <v>356</v>
      </c>
      <c r="AJ73" s="49">
        <v>43830</v>
      </c>
      <c r="AK73" s="52" t="s">
        <v>633</v>
      </c>
      <c r="AL73" s="15">
        <v>1</v>
      </c>
      <c r="AM73" s="17">
        <f t="shared" ref="AM73:AM74" si="66">IF(AL73="","",IF(OR(K73=0,K73="",AJ73=""),"",(AL73*100%)/K73))</f>
        <v>1</v>
      </c>
      <c r="AN73" s="17">
        <f t="shared" ref="AN73:AN74" si="67">IF(OR(O73="",AM73=""),"",IF(OR(O73=0,AM73=0),0,IF((AM73*100%)/O73&gt;100%,100%,(AM73*100%)/O73)))</f>
        <v>1</v>
      </c>
      <c r="AO73" s="126" t="str">
        <f t="shared" ref="AO73:AO74" si="68">IF(AL73="","",IF(AJ73&gt;=Q73,IF(AN73=0%,"SIN INICIAR",IF(AN73=100%,"TERMINADA",IF(AN73&gt;0%,"EN PROCESO",IF(AN73&lt;=0%,"INCUMPLIDA"))))))</f>
        <v>TERMINADA</v>
      </c>
      <c r="AP73" s="126" t="b">
        <f t="shared" ref="AP73:AP74" si="69">IF(AL73="","",IF(AJ73&lt;Q73,IF(AN73&lt;100%,"INCUMPLIDA",IF(AN73=100%,"TERMINADA EXTEMPORÁNEA"))))</f>
        <v>0</v>
      </c>
      <c r="AQ73" s="25" t="str">
        <f t="shared" ref="AQ73:AQ74" si="70">IF(AL73="","",IF(AJ73&gt;=Q73,AO73,IF(AJ73&lt;Q73,AP73)))</f>
        <v>TERMINADA</v>
      </c>
      <c r="AR73" s="53" t="s">
        <v>635</v>
      </c>
      <c r="AS73" s="41" t="s">
        <v>356</v>
      </c>
    </row>
    <row r="74" spans="1:45" ht="168.75" x14ac:dyDescent="0.25">
      <c r="A74" s="15">
        <v>2019</v>
      </c>
      <c r="B74" s="16">
        <v>43677</v>
      </c>
      <c r="C74" s="15" t="s">
        <v>41</v>
      </c>
      <c r="D74" s="15" t="s">
        <v>312</v>
      </c>
      <c r="E74" s="16">
        <f t="shared" si="62"/>
        <v>43677</v>
      </c>
      <c r="F74" s="15">
        <v>26</v>
      </c>
      <c r="G74" s="15" t="s">
        <v>428</v>
      </c>
      <c r="H74" s="22" t="s">
        <v>429</v>
      </c>
      <c r="I74" s="22" t="s">
        <v>430</v>
      </c>
      <c r="J74" s="38" t="s">
        <v>461</v>
      </c>
      <c r="K74" s="31">
        <v>5</v>
      </c>
      <c r="L74" s="31" t="s">
        <v>43</v>
      </c>
      <c r="M74" s="22" t="s">
        <v>316</v>
      </c>
      <c r="N74" s="31" t="s">
        <v>431</v>
      </c>
      <c r="O74" s="32">
        <v>1</v>
      </c>
      <c r="P74" s="16">
        <v>43678</v>
      </c>
      <c r="Q74" s="16">
        <v>43830</v>
      </c>
      <c r="R74" s="22" t="s">
        <v>105</v>
      </c>
      <c r="S74" s="22" t="s">
        <v>432</v>
      </c>
      <c r="T74" s="22" t="s">
        <v>432</v>
      </c>
      <c r="U74" s="93"/>
      <c r="V74" s="87"/>
      <c r="W74" s="84"/>
      <c r="X74" s="85"/>
      <c r="Y74" s="94"/>
      <c r="Z74" s="49">
        <v>43738</v>
      </c>
      <c r="AA74" s="52" t="s">
        <v>497</v>
      </c>
      <c r="AB74" s="58">
        <v>2</v>
      </c>
      <c r="AC74" s="59">
        <f t="shared" si="12"/>
        <v>0.4</v>
      </c>
      <c r="AD74" s="59">
        <f t="shared" si="13"/>
        <v>0.4</v>
      </c>
      <c r="AE74" s="59" t="str">
        <f t="shared" si="14"/>
        <v>EN PROCESO</v>
      </c>
      <c r="AF74" s="59" t="b">
        <f t="shared" si="15"/>
        <v>0</v>
      </c>
      <c r="AG74" s="60" t="str">
        <f t="shared" si="16"/>
        <v>EN PROCESO</v>
      </c>
      <c r="AH74" s="53" t="s">
        <v>495</v>
      </c>
      <c r="AI74" s="102" t="s">
        <v>356</v>
      </c>
      <c r="AJ74" s="49">
        <v>43830</v>
      </c>
      <c r="AK74" s="52" t="s">
        <v>636</v>
      </c>
      <c r="AL74" s="15">
        <v>5</v>
      </c>
      <c r="AM74" s="17">
        <f t="shared" si="66"/>
        <v>1</v>
      </c>
      <c r="AN74" s="17">
        <f t="shared" si="67"/>
        <v>1</v>
      </c>
      <c r="AO74" s="126" t="str">
        <f t="shared" si="68"/>
        <v>TERMINADA</v>
      </c>
      <c r="AP74" s="126" t="b">
        <f t="shared" si="69"/>
        <v>0</v>
      </c>
      <c r="AQ74" s="25" t="str">
        <f t="shared" si="70"/>
        <v>TERMINADA</v>
      </c>
      <c r="AR74" s="53" t="s">
        <v>648</v>
      </c>
      <c r="AS74" s="41" t="s">
        <v>356</v>
      </c>
    </row>
    <row r="75" spans="1:45" ht="67.5" x14ac:dyDescent="0.25">
      <c r="A75" s="15">
        <v>2019</v>
      </c>
      <c r="B75" s="16">
        <v>43677</v>
      </c>
      <c r="C75" s="15" t="s">
        <v>41</v>
      </c>
      <c r="D75" s="15" t="s">
        <v>312</v>
      </c>
      <c r="E75" s="16">
        <f t="shared" si="62"/>
        <v>43677</v>
      </c>
      <c r="F75" s="15">
        <v>27</v>
      </c>
      <c r="G75" s="15" t="s">
        <v>317</v>
      </c>
      <c r="H75" s="22" t="s">
        <v>429</v>
      </c>
      <c r="I75" s="22" t="s">
        <v>32</v>
      </c>
      <c r="J75" s="38" t="s">
        <v>456</v>
      </c>
      <c r="K75" s="31">
        <v>2</v>
      </c>
      <c r="L75" s="31" t="s">
        <v>43</v>
      </c>
      <c r="M75" s="22" t="s">
        <v>316</v>
      </c>
      <c r="N75" s="31" t="s">
        <v>318</v>
      </c>
      <c r="O75" s="32">
        <v>1</v>
      </c>
      <c r="P75" s="16">
        <v>43647</v>
      </c>
      <c r="Q75" s="16">
        <v>43677</v>
      </c>
      <c r="R75" s="22" t="s">
        <v>44</v>
      </c>
      <c r="S75" s="22" t="s">
        <v>45</v>
      </c>
      <c r="T75" s="22" t="s">
        <v>45</v>
      </c>
      <c r="U75" s="93"/>
      <c r="V75" s="87"/>
      <c r="W75" s="84"/>
      <c r="X75" s="85"/>
      <c r="Y75" s="94"/>
      <c r="Z75" s="49">
        <v>43738</v>
      </c>
      <c r="AA75" s="52" t="s">
        <v>528</v>
      </c>
      <c r="AB75" s="58">
        <v>2</v>
      </c>
      <c r="AC75" s="59">
        <f t="shared" si="12"/>
        <v>1</v>
      </c>
      <c r="AD75" s="59">
        <f t="shared" si="13"/>
        <v>1</v>
      </c>
      <c r="AE75" s="59" t="str">
        <f>IF(AB75="","",IF(Z75&gt;=Q75,IF(AD75=0%,"SIN INICIAR",IF(AD75=100%,"TERMINADA",IF(AD75&gt;0%,"EN PROCESO",IF(AD75&lt;0%,"INCUMPLIDA"))))))</f>
        <v>TERMINADA</v>
      </c>
      <c r="AF75" s="59" t="b">
        <f>IF(AB75="","",IF(Z75&lt;=Q75,IF(AD75&lt;100%,"INCUMPLIDA",IF(AD75=100%,"TERMINADA EXTEMPORANEA"))))</f>
        <v>0</v>
      </c>
      <c r="AG75" s="60" t="str">
        <f>IF(AB75="","",IF(Z75&gt;=Q75,AE75,IF(Z75&lt;=Q75,AF75)))</f>
        <v>TERMINADA</v>
      </c>
      <c r="AH75" s="26" t="s">
        <v>529</v>
      </c>
      <c r="AI75" s="102" t="s">
        <v>512</v>
      </c>
      <c r="AJ75" s="100"/>
      <c r="AK75" s="91"/>
      <c r="AL75" s="91"/>
      <c r="AM75" s="91"/>
      <c r="AN75" s="91"/>
      <c r="AO75" s="91"/>
      <c r="AP75" s="91"/>
      <c r="AQ75" s="91"/>
      <c r="AR75" s="91"/>
      <c r="AS75" s="114"/>
    </row>
    <row r="76" spans="1:45" ht="135" x14ac:dyDescent="0.25">
      <c r="A76" s="15">
        <v>2019</v>
      </c>
      <c r="B76" s="16">
        <v>43677</v>
      </c>
      <c r="C76" s="15" t="s">
        <v>41</v>
      </c>
      <c r="D76" s="15" t="s">
        <v>312</v>
      </c>
      <c r="E76" s="16">
        <f t="shared" si="62"/>
        <v>43677</v>
      </c>
      <c r="F76" s="15">
        <v>28</v>
      </c>
      <c r="G76" s="15" t="s">
        <v>433</v>
      </c>
      <c r="H76" s="22" t="s">
        <v>434</v>
      </c>
      <c r="I76" s="22" t="s">
        <v>435</v>
      </c>
      <c r="J76" s="38" t="s">
        <v>436</v>
      </c>
      <c r="K76" s="31">
        <v>1</v>
      </c>
      <c r="L76" s="31" t="s">
        <v>43</v>
      </c>
      <c r="M76" s="22" t="s">
        <v>316</v>
      </c>
      <c r="N76" s="22" t="s">
        <v>437</v>
      </c>
      <c r="O76" s="32">
        <v>1</v>
      </c>
      <c r="P76" s="16">
        <v>43678</v>
      </c>
      <c r="Q76" s="16">
        <v>43830</v>
      </c>
      <c r="R76" s="22" t="s">
        <v>107</v>
      </c>
      <c r="S76" s="22" t="s">
        <v>438</v>
      </c>
      <c r="T76" s="22" t="s">
        <v>438</v>
      </c>
      <c r="U76" s="93"/>
      <c r="V76" s="87"/>
      <c r="W76" s="84"/>
      <c r="X76" s="85"/>
      <c r="Y76" s="94"/>
      <c r="Z76" s="49">
        <v>43738</v>
      </c>
      <c r="AA76" s="52" t="s">
        <v>485</v>
      </c>
      <c r="AB76" s="58">
        <v>0</v>
      </c>
      <c r="AC76" s="59">
        <f t="shared" si="12"/>
        <v>0</v>
      </c>
      <c r="AD76" s="59">
        <f t="shared" si="13"/>
        <v>0</v>
      </c>
      <c r="AE76" s="59" t="str">
        <f t="shared" si="14"/>
        <v>SIN INICIAR</v>
      </c>
      <c r="AF76" s="59" t="b">
        <f t="shared" si="15"/>
        <v>0</v>
      </c>
      <c r="AG76" s="60" t="str">
        <f t="shared" si="16"/>
        <v>SIN INICIAR</v>
      </c>
      <c r="AH76" s="53" t="s">
        <v>488</v>
      </c>
      <c r="AI76" s="102" t="s">
        <v>356</v>
      </c>
      <c r="AJ76" s="49">
        <v>43830</v>
      </c>
      <c r="AK76" s="52" t="s">
        <v>616</v>
      </c>
      <c r="AL76" s="15">
        <v>1</v>
      </c>
      <c r="AM76" s="17">
        <f>IF(AL76="","",IF(OR(K76=0,K76="",AJ76=""),"",(AL76*100%)/K76))</f>
        <v>1</v>
      </c>
      <c r="AN76" s="17">
        <f>IF(OR(O76="",AM76=""),"",IF(OR(O76=0,AM76=0),0,IF((AM76*100%)/O76&gt;100%,100%,(AM76*100%)/O76)))</f>
        <v>1</v>
      </c>
      <c r="AO76" s="126" t="str">
        <f>IF(AL76="","",IF(AJ76&gt;=Q76,IF(AN76=0%,"SIN INICIAR",IF(AN76=100%,"TERMINADA",IF(AN76&gt;0%,"EN PROCESO",IF(AN76&lt;=0%,"INCUMPLIDA"))))))</f>
        <v>TERMINADA</v>
      </c>
      <c r="AP76" s="126" t="b">
        <f>IF(AL76="","",IF(AJ76&lt;Q76,IF(AN76&lt;100%,"INCUMPLIDA",IF(AN76=100%,"TERMINADA EXTEMPORÁNEA"))))</f>
        <v>0</v>
      </c>
      <c r="AQ76" s="25" t="str">
        <f>IF(AL76="","",IF(AJ76&gt;=Q76,AO76,IF(AJ76&lt;Q76,AP76)))</f>
        <v>TERMINADA</v>
      </c>
      <c r="AR76" s="53" t="s">
        <v>668</v>
      </c>
      <c r="AS76" s="41" t="s">
        <v>356</v>
      </c>
    </row>
    <row r="77" spans="1:45" ht="67.5" x14ac:dyDescent="0.25">
      <c r="A77" s="15">
        <v>2019</v>
      </c>
      <c r="B77" s="16">
        <v>43677</v>
      </c>
      <c r="C77" s="15" t="s">
        <v>41</v>
      </c>
      <c r="D77" s="15" t="s">
        <v>312</v>
      </c>
      <c r="E77" s="16">
        <v>43677</v>
      </c>
      <c r="F77" s="15">
        <v>29</v>
      </c>
      <c r="G77" s="15" t="s">
        <v>317</v>
      </c>
      <c r="H77" s="22" t="s">
        <v>434</v>
      </c>
      <c r="I77" s="22" t="s">
        <v>32</v>
      </c>
      <c r="J77" s="38" t="s">
        <v>456</v>
      </c>
      <c r="K77" s="31">
        <v>2</v>
      </c>
      <c r="L77" s="31" t="s">
        <v>43</v>
      </c>
      <c r="M77" s="22" t="s">
        <v>316</v>
      </c>
      <c r="N77" s="31" t="s">
        <v>318</v>
      </c>
      <c r="O77" s="32">
        <v>1</v>
      </c>
      <c r="P77" s="16">
        <v>43647</v>
      </c>
      <c r="Q77" s="16">
        <v>43677</v>
      </c>
      <c r="R77" s="22" t="s">
        <v>44</v>
      </c>
      <c r="S77" s="22" t="s">
        <v>45</v>
      </c>
      <c r="T77" s="22" t="s">
        <v>45</v>
      </c>
      <c r="U77" s="93"/>
      <c r="V77" s="87"/>
      <c r="W77" s="84"/>
      <c r="X77" s="85"/>
      <c r="Y77" s="94"/>
      <c r="Z77" s="49">
        <v>43738</v>
      </c>
      <c r="AA77" s="52" t="s">
        <v>530</v>
      </c>
      <c r="AB77" s="58">
        <v>2</v>
      </c>
      <c r="AC77" s="59">
        <f t="shared" si="12"/>
        <v>1</v>
      </c>
      <c r="AD77" s="59">
        <f t="shared" si="13"/>
        <v>1</v>
      </c>
      <c r="AE77" s="59" t="str">
        <f>IF(AB77="","",IF(Z77&gt;=Q77,IF(AD77=0%,"SIN INICIAR",IF(AD77=100%,"TERMINADA",IF(AD77&gt;0%,"EN PROCESO",IF(AD77&lt;0%,"INCUMPLIDA"))))))</f>
        <v>TERMINADA</v>
      </c>
      <c r="AF77" s="59" t="b">
        <f>IF(AB77="","",IF(Z77&lt;=Q77,IF(AD77&lt;100%,"INCUMPLIDA",IF(AD77=100%,"TERMINADA EXTEMPORANEA"))))</f>
        <v>0</v>
      </c>
      <c r="AG77" s="60" t="str">
        <f>IF(AB77="","",IF(Z77&gt;=Q77,AE77,IF(Z77&lt;=Q77,AF77)))</f>
        <v>TERMINADA</v>
      </c>
      <c r="AH77" s="26" t="s">
        <v>531</v>
      </c>
      <c r="AI77" s="102" t="s">
        <v>512</v>
      </c>
      <c r="AJ77" s="100"/>
      <c r="AK77" s="91"/>
      <c r="AL77" s="91"/>
      <c r="AM77" s="91"/>
      <c r="AN77" s="91"/>
      <c r="AO77" s="91"/>
      <c r="AP77" s="91"/>
      <c r="AQ77" s="91"/>
      <c r="AR77" s="91"/>
      <c r="AS77" s="114"/>
    </row>
    <row r="78" spans="1:45" ht="180.75" thickBot="1" x14ac:dyDescent="0.3">
      <c r="A78" s="15">
        <v>2019</v>
      </c>
      <c r="B78" s="16">
        <v>43677</v>
      </c>
      <c r="C78" s="15" t="s">
        <v>41</v>
      </c>
      <c r="D78" s="15" t="s">
        <v>312</v>
      </c>
      <c r="E78" s="16">
        <v>43677</v>
      </c>
      <c r="F78" s="15">
        <v>30</v>
      </c>
      <c r="G78" s="15" t="s">
        <v>462</v>
      </c>
      <c r="H78" s="22" t="s">
        <v>218</v>
      </c>
      <c r="I78" s="22" t="s">
        <v>452</v>
      </c>
      <c r="J78" s="38" t="s">
        <v>453</v>
      </c>
      <c r="K78" s="31">
        <v>1</v>
      </c>
      <c r="L78" s="31" t="s">
        <v>43</v>
      </c>
      <c r="M78" s="22" t="s">
        <v>316</v>
      </c>
      <c r="N78" s="31" t="s">
        <v>353</v>
      </c>
      <c r="O78" s="32">
        <v>1</v>
      </c>
      <c r="P78" s="16">
        <v>43678</v>
      </c>
      <c r="Q78" s="16">
        <v>43830</v>
      </c>
      <c r="R78" s="22" t="s">
        <v>49</v>
      </c>
      <c r="S78" s="22" t="s">
        <v>61</v>
      </c>
      <c r="T78" s="22" t="s">
        <v>454</v>
      </c>
      <c r="U78" s="93"/>
      <c r="V78" s="87"/>
      <c r="W78" s="84"/>
      <c r="X78" s="85"/>
      <c r="Y78" s="94"/>
      <c r="Z78" s="49">
        <v>43738</v>
      </c>
      <c r="AA78" s="52" t="s">
        <v>485</v>
      </c>
      <c r="AB78" s="58">
        <v>0</v>
      </c>
      <c r="AC78" s="59">
        <f t="shared" si="12"/>
        <v>0</v>
      </c>
      <c r="AD78" s="59">
        <f t="shared" si="13"/>
        <v>0</v>
      </c>
      <c r="AE78" s="59" t="str">
        <f t="shared" si="14"/>
        <v>SIN INICIAR</v>
      </c>
      <c r="AF78" s="59" t="b">
        <f t="shared" si="15"/>
        <v>0</v>
      </c>
      <c r="AG78" s="60" t="str">
        <f t="shared" si="16"/>
        <v>SIN INICIAR</v>
      </c>
      <c r="AH78" s="53" t="s">
        <v>553</v>
      </c>
      <c r="AI78" s="102" t="s">
        <v>356</v>
      </c>
      <c r="AJ78" s="115">
        <v>43830</v>
      </c>
      <c r="AK78" s="116" t="s">
        <v>605</v>
      </c>
      <c r="AL78" s="117">
        <v>0</v>
      </c>
      <c r="AM78" s="118">
        <f>IF(AL78="","",IF(OR(K78=0,K78="",AJ78=""),"",(AL78*100%)/K78))</f>
        <v>0</v>
      </c>
      <c r="AN78" s="118">
        <f>IF(OR(O78="",AM78=""),"",IF(OR(O78=0,AM78=0),0,IF((AM78*100%)/O78&gt;100%,100%,(AM78*100%)/O78)))</f>
        <v>0</v>
      </c>
      <c r="AO78" s="127" t="b">
        <f>IF(AL78="","",IF(AJ78&lt;Q78,IF(AN78=0%,"SIN INICIAR",IF(AN78=100%,"TERMINADA",IF(AN78&gt;0%,"EN PROCESO",IF(AN78&lt;=0%,"INCUMPLIDA"))))))</f>
        <v>0</v>
      </c>
      <c r="AP78" s="127" t="str">
        <f>IF(AL78="","",IF(AJ78&gt;=Q78,IF(AN78&lt;100%,"INCUMPLIDA",IF(AN78=100%,"TERMINADA EXTEMPORÁNEA"))))</f>
        <v>INCUMPLIDA</v>
      </c>
      <c r="AQ78" s="119" t="str">
        <f>IF(AL78="","",IF(AJ78&lt;Q78,AO78,IF(AJ78&gt;=Q78,AP78)))</f>
        <v>INCUMPLIDA</v>
      </c>
      <c r="AR78" s="128" t="s">
        <v>655</v>
      </c>
      <c r="AS78" s="120" t="s">
        <v>356</v>
      </c>
    </row>
  </sheetData>
  <sheetProtection formatCells="0" formatColumns="0"/>
  <mergeCells count="50">
    <mergeCell ref="AO6:AO7"/>
    <mergeCell ref="AP6:AP7"/>
    <mergeCell ref="AS1:AS4"/>
    <mergeCell ref="C1:AR4"/>
    <mergeCell ref="AJ5:AS5"/>
    <mergeCell ref="AJ6:AJ7"/>
    <mergeCell ref="AK6:AK7"/>
    <mergeCell ref="AL6:AL7"/>
    <mergeCell ref="AM6:AM7"/>
    <mergeCell ref="AN6:AN7"/>
    <mergeCell ref="AQ6:AQ7"/>
    <mergeCell ref="AR6:AR7"/>
    <mergeCell ref="AS6:AS7"/>
    <mergeCell ref="Z5:AI5"/>
    <mergeCell ref="Z6:Z7"/>
    <mergeCell ref="AA6:AA7"/>
    <mergeCell ref="AI6:AI7"/>
    <mergeCell ref="W6:W7"/>
    <mergeCell ref="F6:F7"/>
    <mergeCell ref="G6:G7"/>
    <mergeCell ref="D6:D7"/>
    <mergeCell ref="E6:E7"/>
    <mergeCell ref="AB6:AB7"/>
    <mergeCell ref="AC6:AC7"/>
    <mergeCell ref="AD6:AD7"/>
    <mergeCell ref="AG6:AG7"/>
    <mergeCell ref="AH6:AH7"/>
    <mergeCell ref="A1:B4"/>
    <mergeCell ref="R6:R7"/>
    <mergeCell ref="O6:O7"/>
    <mergeCell ref="A5:H5"/>
    <mergeCell ref="I5:T5"/>
    <mergeCell ref="H6:H7"/>
    <mergeCell ref="I6:I7"/>
    <mergeCell ref="J6:K6"/>
    <mergeCell ref="L6:L7"/>
    <mergeCell ref="M6:M7"/>
    <mergeCell ref="P6:P7"/>
    <mergeCell ref="Q6:Q7"/>
    <mergeCell ref="S6:S7"/>
    <mergeCell ref="A6:A7"/>
    <mergeCell ref="B6:B7"/>
    <mergeCell ref="C6:C7"/>
    <mergeCell ref="U5:Y5"/>
    <mergeCell ref="N6:N7"/>
    <mergeCell ref="U6:U7"/>
    <mergeCell ref="V6:V7"/>
    <mergeCell ref="T6:T7"/>
    <mergeCell ref="Y6:Y7"/>
    <mergeCell ref="X6:X7"/>
  </mergeCells>
  <conditionalFormatting sqref="X9:X76 AG33:AG76 AG9:AG31 AG78">
    <cfRule type="containsText" dxfId="93" priority="213" operator="containsText" text="EN PROCESO">
      <formula>NOT(ISERROR(SEARCH("EN PROCESO",X9)))</formula>
    </cfRule>
    <cfRule type="containsText" dxfId="92" priority="214" operator="containsText" text="TERMINADA EXTEMPORÁNEA">
      <formula>NOT(ISERROR(SEARCH("TERMINADA EXTEMPORÁNEA",X9)))</formula>
    </cfRule>
    <cfRule type="containsText" dxfId="91" priority="215" operator="containsText" text="TERMINADA">
      <formula>NOT(ISERROR(SEARCH("TERMINADA",X9)))</formula>
    </cfRule>
    <cfRule type="containsText" dxfId="90" priority="216" operator="containsText" text="SIN INICIAR">
      <formula>NOT(ISERROR(SEARCH("SIN INICIAR",X9)))</formula>
    </cfRule>
    <cfRule type="containsText" dxfId="89" priority="217" operator="containsText" text="INCUMPLIDA">
      <formula>NOT(ISERROR(SEARCH("INCUMPLIDA",X9)))</formula>
    </cfRule>
  </conditionalFormatting>
  <conditionalFormatting sqref="V49">
    <cfRule type="containsText" dxfId="88" priority="87" stopIfTrue="1" operator="containsText" text="Fecha debe ser posterior a la">
      <formula>NOT(ISERROR(SEARCH("Fecha debe ser posterior a la",V49)))</formula>
    </cfRule>
  </conditionalFormatting>
  <conditionalFormatting sqref="AA11:AA78">
    <cfRule type="containsText" dxfId="87" priority="125" stopIfTrue="1" operator="containsText" text="Fecha debe ser posterior a la">
      <formula>NOT(ISERROR(SEARCH("Fecha debe ser posterior a la",AA11)))</formula>
    </cfRule>
  </conditionalFormatting>
  <conditionalFormatting sqref="AH9">
    <cfRule type="containsText" dxfId="86" priority="106" stopIfTrue="1" operator="containsText" text="Fecha debe ser posterior a la">
      <formula>NOT(ISERROR(SEARCH("Fecha debe ser posterior a la",AH9)))</formula>
    </cfRule>
  </conditionalFormatting>
  <conditionalFormatting sqref="AH10:AH68 AH71:AH78">
    <cfRule type="containsText" dxfId="85" priority="105" stopIfTrue="1" operator="containsText" text="Fecha debe ser posterior a la">
      <formula>NOT(ISERROR(SEARCH("Fecha debe ser posterior a la",AH10)))</formula>
    </cfRule>
  </conditionalFormatting>
  <conditionalFormatting sqref="V17 V22 V31 V24:V29 V42:V46">
    <cfRule type="containsText" dxfId="84" priority="97" stopIfTrue="1" operator="containsText" text="Fecha debe ser posterior a la">
      <formula>NOT(ISERROR(SEARCH("Fecha debe ser posterior a la",V17)))</formula>
    </cfRule>
  </conditionalFormatting>
  <conditionalFormatting sqref="V20">
    <cfRule type="containsText" dxfId="83" priority="96" stopIfTrue="1" operator="containsText" text="Fecha debe ser posterior a la">
      <formula>NOT(ISERROR(SEARCH("Fecha debe ser posterior a la",V20)))</formula>
    </cfRule>
  </conditionalFormatting>
  <conditionalFormatting sqref="V21">
    <cfRule type="containsText" dxfId="82" priority="95" stopIfTrue="1" operator="containsText" text="Fecha debe ser posterior a la">
      <formula>NOT(ISERROR(SEARCH("Fecha debe ser posterior a la",V21)))</formula>
    </cfRule>
  </conditionalFormatting>
  <conditionalFormatting sqref="V38:V39">
    <cfRule type="containsText" dxfId="81" priority="94" stopIfTrue="1" operator="containsText" text="Fecha debe ser posterior a la">
      <formula>NOT(ISERROR(SEARCH("Fecha debe ser posterior a la",V38)))</formula>
    </cfRule>
  </conditionalFormatting>
  <conditionalFormatting sqref="V40">
    <cfRule type="containsText" dxfId="80" priority="93" stopIfTrue="1" operator="containsText" text="Fecha debe ser posterior a la">
      <formula>NOT(ISERROR(SEARCH("Fecha debe ser posterior a la",V40)))</formula>
    </cfRule>
  </conditionalFormatting>
  <conditionalFormatting sqref="V47:V48 V50:V52">
    <cfRule type="containsText" dxfId="79" priority="92" stopIfTrue="1" operator="containsText" text="Fecha debe ser posterior a la">
      <formula>NOT(ISERROR(SEARCH("Fecha debe ser posterior a la",V47)))</formula>
    </cfRule>
  </conditionalFormatting>
  <conditionalFormatting sqref="V9">
    <cfRule type="containsText" dxfId="78" priority="91" stopIfTrue="1" operator="containsText" text="Fecha debe ser posterior a la">
      <formula>NOT(ISERROR(SEARCH("Fecha debe ser posterior a la",V9)))</formula>
    </cfRule>
  </conditionalFormatting>
  <conditionalFormatting sqref="V18:V19 V10:V16">
    <cfRule type="containsText" dxfId="77" priority="90" stopIfTrue="1" operator="containsText" text="Fecha debe ser posterior a la">
      <formula>NOT(ISERROR(SEARCH("Fecha debe ser posterior a la",V10)))</formula>
    </cfRule>
  </conditionalFormatting>
  <conditionalFormatting sqref="V23">
    <cfRule type="containsText" dxfId="76" priority="89" stopIfTrue="1" operator="containsText" text="Fecha debe ser posterior a la">
      <formula>NOT(ISERROR(SEARCH("Fecha debe ser posterior a la",V23)))</formula>
    </cfRule>
  </conditionalFormatting>
  <conditionalFormatting sqref="V33:V35">
    <cfRule type="containsText" dxfId="75" priority="88" stopIfTrue="1" operator="containsText" text="Fecha debe ser posterior a la">
      <formula>NOT(ISERROR(SEARCH("Fecha debe ser posterior a la",V33)))</formula>
    </cfRule>
  </conditionalFormatting>
  <conditionalFormatting sqref="X77">
    <cfRule type="containsText" dxfId="74" priority="82" operator="containsText" text="EN PROCESO">
      <formula>NOT(ISERROR(SEARCH("EN PROCESO",X77)))</formula>
    </cfRule>
    <cfRule type="containsText" dxfId="73" priority="83" operator="containsText" text="TERMINADA EXTEMPORÁNEA">
      <formula>NOT(ISERROR(SEARCH("TERMINADA EXTEMPORÁNEA",X77)))</formula>
    </cfRule>
    <cfRule type="containsText" dxfId="72" priority="84" operator="containsText" text="TERMINADA">
      <formula>NOT(ISERROR(SEARCH("TERMINADA",X77)))</formula>
    </cfRule>
    <cfRule type="containsText" dxfId="71" priority="85" operator="containsText" text="SIN INICIAR">
      <formula>NOT(ISERROR(SEARCH("SIN INICIAR",X77)))</formula>
    </cfRule>
    <cfRule type="containsText" dxfId="70" priority="86" operator="containsText" text="INCUMPLIDA">
      <formula>NOT(ISERROR(SEARCH("INCUMPLIDA",X77)))</formula>
    </cfRule>
  </conditionalFormatting>
  <conditionalFormatting sqref="X78">
    <cfRule type="containsText" dxfId="69" priority="72" operator="containsText" text="EN PROCESO">
      <formula>NOT(ISERROR(SEARCH("EN PROCESO",X78)))</formula>
    </cfRule>
    <cfRule type="containsText" dxfId="68" priority="73" operator="containsText" text="TERMINADA EXTEMPORÁNEA">
      <formula>NOT(ISERROR(SEARCH("TERMINADA EXTEMPORÁNEA",X78)))</formula>
    </cfRule>
    <cfRule type="containsText" dxfId="67" priority="74" operator="containsText" text="TERMINADA">
      <formula>NOT(ISERROR(SEARCH("TERMINADA",X78)))</formula>
    </cfRule>
    <cfRule type="containsText" dxfId="66" priority="75" operator="containsText" text="SIN INICIAR">
      <formula>NOT(ISERROR(SEARCH("SIN INICIAR",X78)))</formula>
    </cfRule>
    <cfRule type="containsText" dxfId="65" priority="76" operator="containsText" text="INCUMPLIDA">
      <formula>NOT(ISERROR(SEARCH("INCUMPLIDA",X78)))</formula>
    </cfRule>
  </conditionalFormatting>
  <conditionalFormatting sqref="AG32">
    <cfRule type="containsText" dxfId="64" priority="67" operator="containsText" text="EN PROCESO">
      <formula>NOT(ISERROR(SEARCH("EN PROCESO",AG32)))</formula>
    </cfRule>
    <cfRule type="containsText" dxfId="63" priority="68" operator="containsText" text="TERMINADA EXTEMPORÁNEA">
      <formula>NOT(ISERROR(SEARCH("TERMINADA EXTEMPORÁNEA",AG32)))</formula>
    </cfRule>
    <cfRule type="containsText" dxfId="62" priority="69" operator="containsText" text="TERMINADA">
      <formula>NOT(ISERROR(SEARCH("TERMINADA",AG32)))</formula>
    </cfRule>
    <cfRule type="containsText" dxfId="61" priority="70" operator="containsText" text="SIN INICIAR">
      <formula>NOT(ISERROR(SEARCH("SIN INICIAR",AG32)))</formula>
    </cfRule>
    <cfRule type="containsText" dxfId="60" priority="71" operator="containsText" text="INCUMPLIDA">
      <formula>NOT(ISERROR(SEARCH("INCUMPLIDA",AG32)))</formula>
    </cfRule>
  </conditionalFormatting>
  <conditionalFormatting sqref="AG77">
    <cfRule type="containsText" dxfId="59" priority="62" operator="containsText" text="EN PROCESO">
      <formula>NOT(ISERROR(SEARCH("EN PROCESO",AG77)))</formula>
    </cfRule>
    <cfRule type="containsText" dxfId="58" priority="63" operator="containsText" text="TERMINADA EXTEMPORÁNEA">
      <formula>NOT(ISERROR(SEARCH("TERMINADA EXTEMPORÁNEA",AG77)))</formula>
    </cfRule>
    <cfRule type="containsText" dxfId="57" priority="64" operator="containsText" text="TERMINADA">
      <formula>NOT(ISERROR(SEARCH("TERMINADA",AG77)))</formula>
    </cfRule>
    <cfRule type="containsText" dxfId="56" priority="65" operator="containsText" text="SIN INICIAR">
      <formula>NOT(ISERROR(SEARCH("SIN INICIAR",AG77)))</formula>
    </cfRule>
    <cfRule type="containsText" dxfId="55" priority="66" operator="containsText" text="INCUMPLIDA">
      <formula>NOT(ISERROR(SEARCH("INCUMPLIDA",AG77)))</formula>
    </cfRule>
  </conditionalFormatting>
  <conditionalFormatting sqref="AQ9 AQ51:AQ53 AQ66:AQ67 AQ69 AQ73:AQ74 AQ76 AQ78 AQ46 AQ48 AQ12:AQ44 AQ56:AQ60">
    <cfRule type="containsText" dxfId="54" priority="57" operator="containsText" text="EN PROCESO">
      <formula>NOT(ISERROR(SEARCH("EN PROCESO",AQ9)))</formula>
    </cfRule>
    <cfRule type="containsText" dxfId="53" priority="58" operator="containsText" text="TERMINADA EXTEMPORÁNEA">
      <formula>NOT(ISERROR(SEARCH("TERMINADA EXTEMPORÁNEA",AQ9)))</formula>
    </cfRule>
    <cfRule type="containsText" dxfId="52" priority="59" operator="containsText" text="TERMINADA">
      <formula>NOT(ISERROR(SEARCH("TERMINADA",AQ9)))</formula>
    </cfRule>
    <cfRule type="containsText" dxfId="51" priority="60" operator="containsText" text="SIN INICIAR">
      <formula>NOT(ISERROR(SEARCH("SIN INICIAR",AQ9)))</formula>
    </cfRule>
    <cfRule type="containsText" dxfId="50" priority="61" operator="containsText" text="INCUMPLIDA">
      <formula>NOT(ISERROR(SEARCH("INCUMPLIDA",AQ9)))</formula>
    </cfRule>
  </conditionalFormatting>
  <conditionalFormatting sqref="AK51:AK53 AK56:AK61 AK69 AK71 AK73:AK74 AK76 AK78 AK11:AK49">
    <cfRule type="containsText" dxfId="49" priority="56" stopIfTrue="1" operator="containsText" text="Fecha debe ser posterior a la">
      <formula>NOT(ISERROR(SEARCH("Fecha debe ser posterior a la",AK11)))</formula>
    </cfRule>
  </conditionalFormatting>
  <conditionalFormatting sqref="AR9">
    <cfRule type="containsText" dxfId="48" priority="55" stopIfTrue="1" operator="containsText" text="Fecha debe ser posterior a la">
      <formula>NOT(ISERROR(SEARCH("Fecha debe ser posterior a la",AR9)))</formula>
    </cfRule>
  </conditionalFormatting>
  <conditionalFormatting sqref="AR12:AR14 AR43:AR48 AR51:AR53 AR56:AR61 AR69 AR71 AR73:AR74 AR78 AR76 AR16:AR18 AR20:AR22 AR24:AR32 AR35:AR41">
    <cfRule type="containsText" dxfId="47" priority="54" stopIfTrue="1" operator="containsText" text="Fecha debe ser posterior a la">
      <formula>NOT(ISERROR(SEARCH("Fecha debe ser posterior a la",AR12)))</formula>
    </cfRule>
  </conditionalFormatting>
  <conditionalFormatting sqref="AQ45">
    <cfRule type="containsText" dxfId="46" priority="49" operator="containsText" text="EN PROCESO">
      <formula>NOT(ISERROR(SEARCH("EN PROCESO",AQ45)))</formula>
    </cfRule>
    <cfRule type="containsText" dxfId="45" priority="50" operator="containsText" text="TERMINADA EXTEMPORÁNEA">
      <formula>NOT(ISERROR(SEARCH("TERMINADA EXTEMPORÁNEA",AQ45)))</formula>
    </cfRule>
    <cfRule type="containsText" dxfId="44" priority="51" operator="containsText" text="TERMINADA">
      <formula>NOT(ISERROR(SEARCH("TERMINADA",AQ45)))</formula>
    </cfRule>
    <cfRule type="containsText" dxfId="43" priority="52" operator="containsText" text="SIN INICIAR">
      <formula>NOT(ISERROR(SEARCH("SIN INICIAR",AQ45)))</formula>
    </cfRule>
    <cfRule type="containsText" dxfId="42" priority="53" operator="containsText" text="INCUMPLIDA">
      <formula>NOT(ISERROR(SEARCH("INCUMPLIDA",AQ45)))</formula>
    </cfRule>
  </conditionalFormatting>
  <conditionalFormatting sqref="AQ47">
    <cfRule type="containsText" dxfId="41" priority="44" operator="containsText" text="EN PROCESO">
      <formula>NOT(ISERROR(SEARCH("EN PROCESO",AQ47)))</formula>
    </cfRule>
    <cfRule type="containsText" dxfId="40" priority="45" operator="containsText" text="TERMINADA EXTEMPORÁNEA">
      <formula>NOT(ISERROR(SEARCH("TERMINADA EXTEMPORÁNEA",AQ47)))</formula>
    </cfRule>
    <cfRule type="containsText" dxfId="39" priority="46" operator="containsText" text="TERMINADA">
      <formula>NOT(ISERROR(SEARCH("TERMINADA",AQ47)))</formula>
    </cfRule>
    <cfRule type="containsText" dxfId="38" priority="47" operator="containsText" text="SIN INICIAR">
      <formula>NOT(ISERROR(SEARCH("SIN INICIAR",AQ47)))</formula>
    </cfRule>
    <cfRule type="containsText" dxfId="37" priority="48" operator="containsText" text="INCUMPLIDA">
      <formula>NOT(ISERROR(SEARCH("INCUMPLIDA",AQ47)))</formula>
    </cfRule>
  </conditionalFormatting>
  <conditionalFormatting sqref="AQ61">
    <cfRule type="containsText" dxfId="36" priority="34" operator="containsText" text="EN PROCESO">
      <formula>NOT(ISERROR(SEARCH("EN PROCESO",AQ61)))</formula>
    </cfRule>
    <cfRule type="containsText" dxfId="35" priority="35" operator="containsText" text="TERMINADA EXTEMPORÁNEA">
      <formula>NOT(ISERROR(SEARCH("TERMINADA EXTEMPORÁNEA",AQ61)))</formula>
    </cfRule>
    <cfRule type="containsText" dxfId="34" priority="36" operator="containsText" text="TERMINADA">
      <formula>NOT(ISERROR(SEARCH("TERMINADA",AQ61)))</formula>
    </cfRule>
    <cfRule type="containsText" dxfId="33" priority="37" operator="containsText" text="SIN INICIAR">
      <formula>NOT(ISERROR(SEARCH("SIN INICIAR",AQ61)))</formula>
    </cfRule>
    <cfRule type="containsText" dxfId="32" priority="38" operator="containsText" text="INCUMPLIDA">
      <formula>NOT(ISERROR(SEARCH("INCUMPLIDA",AQ61)))</formula>
    </cfRule>
  </conditionalFormatting>
  <conditionalFormatting sqref="AQ10">
    <cfRule type="containsText" dxfId="31" priority="29" operator="containsText" text="EN PROCESO">
      <formula>NOT(ISERROR(SEARCH("EN PROCESO",AQ10)))</formula>
    </cfRule>
    <cfRule type="containsText" dxfId="30" priority="30" operator="containsText" text="TERMINADA EXTEMPORÁNEA">
      <formula>NOT(ISERROR(SEARCH("TERMINADA EXTEMPORÁNEA",AQ10)))</formula>
    </cfRule>
    <cfRule type="containsText" dxfId="29" priority="31" operator="containsText" text="TERMINADA">
      <formula>NOT(ISERROR(SEARCH("TERMINADA",AQ10)))</formula>
    </cfRule>
    <cfRule type="containsText" dxfId="28" priority="32" operator="containsText" text="SIN INICIAR">
      <formula>NOT(ISERROR(SEARCH("SIN INICIAR",AQ10)))</formula>
    </cfRule>
    <cfRule type="containsText" dxfId="27" priority="33" operator="containsText" text="INCUMPLIDA">
      <formula>NOT(ISERROR(SEARCH("INCUMPLIDA",AQ10)))</formula>
    </cfRule>
  </conditionalFormatting>
  <conditionalFormatting sqref="AR10">
    <cfRule type="containsText" dxfId="26" priority="28" stopIfTrue="1" operator="containsText" text="Fecha debe ser posterior a la">
      <formula>NOT(ISERROR(SEARCH("Fecha debe ser posterior a la",AR10)))</formula>
    </cfRule>
  </conditionalFormatting>
  <conditionalFormatting sqref="AQ11">
    <cfRule type="containsText" dxfId="25" priority="23" operator="containsText" text="EN PROCESO">
      <formula>NOT(ISERROR(SEARCH("EN PROCESO",AQ11)))</formula>
    </cfRule>
    <cfRule type="containsText" dxfId="24" priority="24" operator="containsText" text="TERMINADA EXTEMPORÁNEA">
      <formula>NOT(ISERROR(SEARCH("TERMINADA EXTEMPORÁNEA",AQ11)))</formula>
    </cfRule>
    <cfRule type="containsText" dxfId="23" priority="25" operator="containsText" text="TERMINADA">
      <formula>NOT(ISERROR(SEARCH("TERMINADA",AQ11)))</formula>
    </cfRule>
    <cfRule type="containsText" dxfId="22" priority="26" operator="containsText" text="SIN INICIAR">
      <formula>NOT(ISERROR(SEARCH("SIN INICIAR",AQ11)))</formula>
    </cfRule>
    <cfRule type="containsText" dxfId="21" priority="27" operator="containsText" text="INCUMPLIDA">
      <formula>NOT(ISERROR(SEARCH("INCUMPLIDA",AQ11)))</formula>
    </cfRule>
  </conditionalFormatting>
  <conditionalFormatting sqref="AR11">
    <cfRule type="containsText" dxfId="20" priority="22" stopIfTrue="1" operator="containsText" text="Fecha debe ser posterior a la">
      <formula>NOT(ISERROR(SEARCH("Fecha debe ser posterior a la",AR11)))</formula>
    </cfRule>
  </conditionalFormatting>
  <conditionalFormatting sqref="AR15">
    <cfRule type="containsText" dxfId="19" priority="21" stopIfTrue="1" operator="containsText" text="Fecha debe ser posterior a la">
      <formula>NOT(ISERROR(SEARCH("Fecha debe ser posterior a la",AR15)))</formula>
    </cfRule>
  </conditionalFormatting>
  <conditionalFormatting sqref="AR19">
    <cfRule type="containsText" dxfId="18" priority="20" stopIfTrue="1" operator="containsText" text="Fecha debe ser posterior a la">
      <formula>NOT(ISERROR(SEARCH("Fecha debe ser posterior a la",AR19)))</formula>
    </cfRule>
  </conditionalFormatting>
  <conditionalFormatting sqref="AR23">
    <cfRule type="containsText" dxfId="17" priority="19" stopIfTrue="1" operator="containsText" text="Fecha debe ser posterior a la">
      <formula>NOT(ISERROR(SEARCH("Fecha debe ser posterior a la",AR23)))</formula>
    </cfRule>
  </conditionalFormatting>
  <conditionalFormatting sqref="AR33">
    <cfRule type="containsText" dxfId="16" priority="18" stopIfTrue="1" operator="containsText" text="Fecha debe ser posterior a la">
      <formula>NOT(ISERROR(SEARCH("Fecha debe ser posterior a la",AR33)))</formula>
    </cfRule>
  </conditionalFormatting>
  <conditionalFormatting sqref="AR34">
    <cfRule type="containsText" dxfId="15" priority="17" stopIfTrue="1" operator="containsText" text="Fecha debe ser posterior a la">
      <formula>NOT(ISERROR(SEARCH("Fecha debe ser posterior a la",AR34)))</formula>
    </cfRule>
  </conditionalFormatting>
  <conditionalFormatting sqref="AQ49">
    <cfRule type="containsText" dxfId="14" priority="12" operator="containsText" text="EN PROCESO">
      <formula>NOT(ISERROR(SEARCH("EN PROCESO",AQ49)))</formula>
    </cfRule>
    <cfRule type="containsText" dxfId="13" priority="13" operator="containsText" text="TERMINADA EXTEMPORÁNEA">
      <formula>NOT(ISERROR(SEARCH("TERMINADA EXTEMPORÁNEA",AQ49)))</formula>
    </cfRule>
    <cfRule type="containsText" dxfId="12" priority="14" operator="containsText" text="TERMINADA">
      <formula>NOT(ISERROR(SEARCH("TERMINADA",AQ49)))</formula>
    </cfRule>
    <cfRule type="containsText" dxfId="11" priority="15" operator="containsText" text="SIN INICIAR">
      <formula>NOT(ISERROR(SEARCH("SIN INICIAR",AQ49)))</formula>
    </cfRule>
    <cfRule type="containsText" dxfId="10" priority="16" operator="containsText" text="INCUMPLIDA">
      <formula>NOT(ISERROR(SEARCH("INCUMPLIDA",AQ49)))</formula>
    </cfRule>
  </conditionalFormatting>
  <conditionalFormatting sqref="AK66">
    <cfRule type="containsText" dxfId="9" priority="10" stopIfTrue="1" operator="containsText" text="Fecha debe ser posterior a la">
      <formula>NOT(ISERROR(SEARCH("Fecha debe ser posterior a la",AK66)))</formula>
    </cfRule>
  </conditionalFormatting>
  <conditionalFormatting sqref="AR66">
    <cfRule type="containsText" dxfId="8" priority="9" stopIfTrue="1" operator="containsText" text="Fecha debe ser posterior a la">
      <formula>NOT(ISERROR(SEARCH("Fecha debe ser posterior a la",AR66)))</formula>
    </cfRule>
  </conditionalFormatting>
  <conditionalFormatting sqref="AK67">
    <cfRule type="containsText" dxfId="7" priority="8" stopIfTrue="1" operator="containsText" text="Fecha debe ser posterior a la">
      <formula>NOT(ISERROR(SEARCH("Fecha debe ser posterior a la",AK67)))</formula>
    </cfRule>
  </conditionalFormatting>
  <conditionalFormatting sqref="AR67">
    <cfRule type="containsText" dxfId="6" priority="7" stopIfTrue="1" operator="containsText" text="Fecha debe ser posterior a la">
      <formula>NOT(ISERROR(SEARCH("Fecha debe ser posterior a la",AR67)))</formula>
    </cfRule>
  </conditionalFormatting>
  <conditionalFormatting sqref="AQ71">
    <cfRule type="containsText" dxfId="5" priority="2" operator="containsText" text="EN PROCESO">
      <formula>NOT(ISERROR(SEARCH("EN PROCESO",AQ71)))</formula>
    </cfRule>
    <cfRule type="containsText" dxfId="4" priority="3" operator="containsText" text="TERMINADA EXTEMPORÁNEA">
      <formula>NOT(ISERROR(SEARCH("TERMINADA EXTEMPORÁNEA",AQ71)))</formula>
    </cfRule>
    <cfRule type="containsText" dxfId="3" priority="4" operator="containsText" text="TERMINADA">
      <formula>NOT(ISERROR(SEARCH("TERMINADA",AQ71)))</formula>
    </cfRule>
    <cfRule type="containsText" dxfId="2" priority="5" operator="containsText" text="SIN INICIAR">
      <formula>NOT(ISERROR(SEARCH("SIN INICIAR",AQ71)))</formula>
    </cfRule>
    <cfRule type="containsText" dxfId="1" priority="6" operator="containsText" text="INCUMPLIDA">
      <formula>NOT(ISERROR(SEARCH("INCUMPLIDA",AQ71)))</formula>
    </cfRule>
  </conditionalFormatting>
  <conditionalFormatting sqref="AR49">
    <cfRule type="containsText" dxfId="0" priority="1" stopIfTrue="1" operator="containsText" text="Fecha debe ser posterior a la">
      <formula>NOT(ISERROR(SEARCH("Fecha debe ser posterior a la",AR49)))</formula>
    </cfRule>
  </conditionalFormatting>
  <dataValidations count="3">
    <dataValidation showDropDown="1" showInputMessage="1" showErrorMessage="1" sqref="H18:H19 H25:H33 H40 H55"/>
    <dataValidation type="date" operator="greaterThan" allowBlank="1" showInputMessage="1" showErrorMessage="1" error="Fecha debe ser posterior a la de inicio (Columna U)" sqref="U9:U55 U57:U78">
      <formula1>P9</formula1>
    </dataValidation>
    <dataValidation type="date" operator="greaterThan" allowBlank="1" showInputMessage="1" showErrorMessage="1" sqref="B9:B78 E9:E78">
      <formula1>36892</formula1>
    </dataValidation>
  </dataValidations>
  <pageMargins left="0.70866141732283461" right="0.70866141732283461" top="0.74803149606299213" bottom="0.74803149606299213" header="0" footer="0"/>
  <pageSetup paperSize="5" scale="19" orientation="landscape" r:id="rId1"/>
  <ignoredErrors>
    <ignoredError sqref="AG76"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Datos!$D$3:$D$16</xm:f>
          </x14:formula1>
          <xm:sqref>H9:H17 H34:H35 H22:H23</xm:sqref>
        </x14:dataValidation>
        <x14:dataValidation type="list" allowBlank="1" showInputMessage="1" showErrorMessage="1">
          <x14:formula1>
            <xm:f>Datos!$E$3:$E$6</xm:f>
          </x14:formula1>
          <xm:sqref>L9:L52</xm:sqref>
        </x14:dataValidation>
        <x14:dataValidation type="list" allowBlank="1" showInputMessage="1" showErrorMessage="1">
          <x14:formula1>
            <xm:f>Datos!$K$3:$K$24</xm:f>
          </x14:formula1>
          <xm:sqref>K27:K53 AB9:AB78 AL78 AL51:AL53 AL56:AL61 AL66:AL67 AL69 AL71 AL73:AL74 AL76 AL9:AL49</xm:sqref>
        </x14:dataValidation>
        <x14:dataValidation type="list" allowBlank="1" showInputMessage="1" showErrorMessage="1">
          <x14:formula1>
            <xm:f>Datos!$J$3:$J$13</xm:f>
          </x14:formula1>
          <xm:sqref>K9:K10 K12:K26</xm:sqref>
        </x14:dataValidation>
        <x14:dataValidation type="list" allowBlank="1" showInputMessage="1" showErrorMessage="1">
          <x14:formula1>
            <xm:f>'V:\2015\PM\[CECS-FT-019 Plan de Mejoramiento Final Vigencia 2014 v.2.xlsx]Datos'!#REF!</xm:f>
          </x14:formula1>
          <xm:sqref>C9:C78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opLeftCell="C1" workbookViewId="0">
      <selection activeCell="D14" sqref="D14"/>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10" width="9.85546875" style="1" customWidth="1"/>
    <col min="11" max="11" width="16"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70</v>
      </c>
      <c r="C2" s="7" t="s">
        <v>71</v>
      </c>
      <c r="D2" s="7" t="s">
        <v>9</v>
      </c>
      <c r="E2" s="7" t="s">
        <v>72</v>
      </c>
      <c r="F2" s="7" t="s">
        <v>73</v>
      </c>
      <c r="G2" s="7" t="s">
        <v>74</v>
      </c>
      <c r="H2" s="7" t="s">
        <v>75</v>
      </c>
      <c r="I2" s="8" t="s">
        <v>76</v>
      </c>
      <c r="J2" s="8" t="s">
        <v>25</v>
      </c>
      <c r="K2" s="8" t="s">
        <v>77</v>
      </c>
      <c r="L2" s="7" t="s">
        <v>78</v>
      </c>
      <c r="M2" s="7" t="s">
        <v>79</v>
      </c>
      <c r="N2" s="7" t="s">
        <v>80</v>
      </c>
    </row>
    <row r="3" spans="2:14" x14ac:dyDescent="0.2">
      <c r="B3" s="1">
        <v>1</v>
      </c>
      <c r="C3" s="2" t="s">
        <v>81</v>
      </c>
      <c r="D3" s="9" t="s">
        <v>42</v>
      </c>
      <c r="E3" s="10" t="s">
        <v>82</v>
      </c>
      <c r="F3" s="10" t="s">
        <v>69</v>
      </c>
      <c r="G3" s="11" t="s">
        <v>83</v>
      </c>
      <c r="H3" s="10" t="s">
        <v>84</v>
      </c>
      <c r="I3" s="6">
        <v>0.5</v>
      </c>
      <c r="J3" s="1">
        <v>0</v>
      </c>
      <c r="K3" s="1">
        <v>0</v>
      </c>
      <c r="L3" s="1" t="s">
        <v>85</v>
      </c>
      <c r="M3" s="2" t="s">
        <v>86</v>
      </c>
      <c r="N3" s="2" t="s">
        <v>87</v>
      </c>
    </row>
    <row r="4" spans="2:14" x14ac:dyDescent="0.2">
      <c r="B4" s="1">
        <v>2</v>
      </c>
      <c r="C4" s="2" t="s">
        <v>88</v>
      </c>
      <c r="D4" s="9" t="s">
        <v>89</v>
      </c>
      <c r="E4" s="10" t="s">
        <v>90</v>
      </c>
      <c r="F4" s="10" t="s">
        <v>69</v>
      </c>
      <c r="G4" s="11" t="s">
        <v>47</v>
      </c>
      <c r="H4" s="10" t="s">
        <v>48</v>
      </c>
      <c r="I4" s="6">
        <v>0.55000000000000004</v>
      </c>
      <c r="J4" s="12">
        <v>1</v>
      </c>
      <c r="K4" s="1">
        <v>0.5</v>
      </c>
      <c r="L4" s="1" t="s">
        <v>91</v>
      </c>
      <c r="M4" s="2" t="s">
        <v>92</v>
      </c>
      <c r="N4" s="2" t="s">
        <v>93</v>
      </c>
    </row>
    <row r="5" spans="2:14" x14ac:dyDescent="0.2">
      <c r="B5" s="1">
        <v>3</v>
      </c>
      <c r="D5" s="13" t="s">
        <v>94</v>
      </c>
      <c r="E5" s="10" t="s">
        <v>43</v>
      </c>
      <c r="F5" s="10" t="s">
        <v>59</v>
      </c>
      <c r="G5" s="11" t="s">
        <v>44</v>
      </c>
      <c r="H5" s="10" t="s">
        <v>45</v>
      </c>
      <c r="I5" s="6">
        <v>0.6</v>
      </c>
      <c r="J5" s="12">
        <v>2</v>
      </c>
      <c r="K5" s="12">
        <v>1</v>
      </c>
      <c r="L5" s="1"/>
      <c r="M5" s="2" t="s">
        <v>95</v>
      </c>
    </row>
    <row r="6" spans="2:14" x14ac:dyDescent="0.2">
      <c r="B6" s="1">
        <v>4</v>
      </c>
      <c r="D6" s="9" t="s">
        <v>96</v>
      </c>
      <c r="E6" s="14" t="s">
        <v>97</v>
      </c>
      <c r="F6" s="10" t="s">
        <v>59</v>
      </c>
      <c r="G6" s="11" t="s">
        <v>51</v>
      </c>
      <c r="H6" s="10" t="s">
        <v>52</v>
      </c>
      <c r="I6" s="6">
        <v>0.65</v>
      </c>
      <c r="J6" s="12">
        <v>3</v>
      </c>
      <c r="K6" s="12">
        <v>2</v>
      </c>
      <c r="L6" s="1"/>
      <c r="M6" s="2" t="s">
        <v>98</v>
      </c>
    </row>
    <row r="7" spans="2:14" x14ac:dyDescent="0.2">
      <c r="B7" s="1">
        <v>5</v>
      </c>
      <c r="D7" s="9" t="s">
        <v>99</v>
      </c>
      <c r="F7" s="10" t="s">
        <v>59</v>
      </c>
      <c r="G7" s="11" t="s">
        <v>58</v>
      </c>
      <c r="H7" s="10" t="s">
        <v>59</v>
      </c>
      <c r="I7" s="6">
        <v>0.7</v>
      </c>
      <c r="J7" s="12">
        <v>4</v>
      </c>
      <c r="K7" s="12">
        <v>3</v>
      </c>
      <c r="L7" s="1"/>
      <c r="M7" s="2" t="s">
        <v>100</v>
      </c>
    </row>
    <row r="8" spans="2:14" x14ac:dyDescent="0.2">
      <c r="B8" s="1">
        <v>6</v>
      </c>
      <c r="D8" s="9" t="s">
        <v>101</v>
      </c>
      <c r="F8" s="10" t="s">
        <v>59</v>
      </c>
      <c r="G8" s="11" t="s">
        <v>60</v>
      </c>
      <c r="H8" s="11" t="s">
        <v>61</v>
      </c>
      <c r="I8" s="6">
        <v>0.75</v>
      </c>
      <c r="J8" s="12">
        <v>5</v>
      </c>
      <c r="K8" s="12">
        <v>4</v>
      </c>
      <c r="L8" s="1"/>
      <c r="M8" s="2" t="s">
        <v>102</v>
      </c>
    </row>
    <row r="9" spans="2:14" x14ac:dyDescent="0.2">
      <c r="B9" s="1">
        <v>7</v>
      </c>
      <c r="D9" s="9" t="s">
        <v>65</v>
      </c>
      <c r="F9" s="10" t="s">
        <v>67</v>
      </c>
      <c r="G9" s="11" t="s">
        <v>103</v>
      </c>
      <c r="H9" s="11" t="s">
        <v>104</v>
      </c>
      <c r="I9" s="6">
        <v>0.8</v>
      </c>
      <c r="J9" s="12">
        <v>6</v>
      </c>
      <c r="K9" s="12">
        <v>5</v>
      </c>
      <c r="L9" s="1"/>
    </row>
    <row r="10" spans="2:14" x14ac:dyDescent="0.2">
      <c r="B10" s="1">
        <v>8</v>
      </c>
      <c r="D10" s="9" t="s">
        <v>55</v>
      </c>
      <c r="F10" s="11" t="s">
        <v>61</v>
      </c>
      <c r="G10" s="11" t="s">
        <v>105</v>
      </c>
      <c r="H10" s="10" t="s">
        <v>106</v>
      </c>
      <c r="I10" s="6">
        <v>0.85</v>
      </c>
      <c r="J10" s="12">
        <v>7</v>
      </c>
      <c r="K10" s="12">
        <v>6</v>
      </c>
      <c r="L10" s="1"/>
    </row>
    <row r="11" spans="2:14" ht="12.75" customHeight="1" x14ac:dyDescent="0.2">
      <c r="B11" s="1">
        <v>9</v>
      </c>
      <c r="D11" s="13" t="s">
        <v>50</v>
      </c>
      <c r="F11" s="11" t="s">
        <v>68</v>
      </c>
      <c r="G11" s="11" t="s">
        <v>107</v>
      </c>
      <c r="H11" s="10" t="s">
        <v>108</v>
      </c>
      <c r="I11" s="6">
        <v>0.9</v>
      </c>
      <c r="J11" s="12">
        <v>8</v>
      </c>
      <c r="K11" s="12">
        <v>7</v>
      </c>
      <c r="L11" s="1"/>
    </row>
    <row r="12" spans="2:14" x14ac:dyDescent="0.2">
      <c r="B12" s="1">
        <v>10</v>
      </c>
      <c r="D12" s="9" t="s">
        <v>53</v>
      </c>
      <c r="F12" s="11" t="s">
        <v>68</v>
      </c>
      <c r="G12" s="11" t="s">
        <v>109</v>
      </c>
      <c r="H12" s="11" t="s">
        <v>110</v>
      </c>
      <c r="I12" s="6">
        <v>0.95</v>
      </c>
      <c r="J12" s="12">
        <v>9</v>
      </c>
      <c r="K12" s="12">
        <v>8</v>
      </c>
      <c r="L12" s="1"/>
    </row>
    <row r="13" spans="2:14" x14ac:dyDescent="0.2">
      <c r="B13" s="1">
        <v>11</v>
      </c>
      <c r="D13" s="9" t="s">
        <v>111</v>
      </c>
      <c r="F13" s="11" t="s">
        <v>61</v>
      </c>
      <c r="G13" s="11" t="s">
        <v>56</v>
      </c>
      <c r="H13" s="11" t="s">
        <v>57</v>
      </c>
      <c r="I13" s="6">
        <v>1</v>
      </c>
      <c r="J13" s="12">
        <v>10</v>
      </c>
      <c r="K13" s="12">
        <v>9</v>
      </c>
      <c r="L13" s="1"/>
    </row>
    <row r="14" spans="2:14" x14ac:dyDescent="0.2">
      <c r="B14" s="1">
        <v>12</v>
      </c>
      <c r="D14" s="13" t="s">
        <v>46</v>
      </c>
      <c r="F14" s="10" t="s">
        <v>48</v>
      </c>
      <c r="G14" s="11" t="s">
        <v>66</v>
      </c>
      <c r="H14" s="11" t="s">
        <v>67</v>
      </c>
      <c r="I14" s="6"/>
      <c r="J14" s="12"/>
      <c r="K14" s="12">
        <v>10</v>
      </c>
      <c r="L14" s="1"/>
    </row>
    <row r="15" spans="2:14" ht="15" customHeight="1" x14ac:dyDescent="0.2">
      <c r="B15" s="1">
        <v>13</v>
      </c>
      <c r="D15" s="13" t="s">
        <v>112</v>
      </c>
      <c r="F15" s="10" t="s">
        <v>69</v>
      </c>
      <c r="G15" s="11" t="s">
        <v>113</v>
      </c>
      <c r="H15" s="11" t="s">
        <v>68</v>
      </c>
      <c r="I15" s="6"/>
      <c r="J15" s="12"/>
      <c r="K15" s="12">
        <v>11</v>
      </c>
      <c r="L15" s="1"/>
    </row>
    <row r="16" spans="2:14" ht="14.25" customHeight="1" x14ac:dyDescent="0.2">
      <c r="B16" s="1">
        <v>14</v>
      </c>
      <c r="D16" s="13" t="s">
        <v>114</v>
      </c>
      <c r="F16" s="10" t="s">
        <v>59</v>
      </c>
      <c r="G16" s="11" t="s">
        <v>115</v>
      </c>
      <c r="H16" s="10" t="s">
        <v>116</v>
      </c>
      <c r="I16" s="6"/>
      <c r="J16" s="12"/>
      <c r="K16" s="12">
        <v>12</v>
      </c>
      <c r="L16" s="1"/>
    </row>
    <row r="17" spans="2:12" x14ac:dyDescent="0.2">
      <c r="B17" s="1">
        <v>15</v>
      </c>
      <c r="G17" s="11" t="s">
        <v>117</v>
      </c>
      <c r="H17" s="11" t="s">
        <v>118</v>
      </c>
      <c r="I17" s="6"/>
      <c r="J17" s="12"/>
      <c r="K17" s="12">
        <v>13</v>
      </c>
      <c r="L17" s="1"/>
    </row>
    <row r="18" spans="2:12" x14ac:dyDescent="0.2">
      <c r="B18" s="1">
        <v>16</v>
      </c>
      <c r="G18" s="11" t="s">
        <v>119</v>
      </c>
      <c r="H18" s="11" t="s">
        <v>120</v>
      </c>
      <c r="I18" s="6"/>
      <c r="J18" s="12"/>
      <c r="K18" s="12">
        <v>14</v>
      </c>
      <c r="L18" s="1"/>
    </row>
    <row r="19" spans="2:12" x14ac:dyDescent="0.2">
      <c r="B19" s="1">
        <v>17</v>
      </c>
      <c r="G19" s="11" t="s">
        <v>121</v>
      </c>
      <c r="H19" s="11" t="s">
        <v>122</v>
      </c>
      <c r="I19" s="6"/>
      <c r="J19" s="12"/>
      <c r="K19" s="12">
        <v>15</v>
      </c>
      <c r="L19" s="1"/>
    </row>
    <row r="20" spans="2:12" x14ac:dyDescent="0.2">
      <c r="B20" s="1">
        <v>18</v>
      </c>
      <c r="G20" s="11" t="s">
        <v>128</v>
      </c>
      <c r="H20" s="11" t="s">
        <v>54</v>
      </c>
      <c r="I20" s="6"/>
      <c r="J20" s="12"/>
      <c r="K20" s="12">
        <v>16</v>
      </c>
      <c r="L20" s="1"/>
    </row>
    <row r="21" spans="2:12" x14ac:dyDescent="0.2">
      <c r="B21" s="1">
        <v>19</v>
      </c>
      <c r="G21" s="11" t="s">
        <v>62</v>
      </c>
      <c r="H21" s="11" t="s">
        <v>63</v>
      </c>
      <c r="I21" s="6"/>
      <c r="J21" s="12"/>
      <c r="K21" s="12">
        <v>17</v>
      </c>
      <c r="L21" s="1"/>
    </row>
    <row r="22" spans="2:12" x14ac:dyDescent="0.2">
      <c r="B22" s="1">
        <v>20</v>
      </c>
      <c r="G22" s="11" t="s">
        <v>64</v>
      </c>
      <c r="H22" s="11" t="s">
        <v>123</v>
      </c>
      <c r="I22" s="6"/>
      <c r="J22" s="12"/>
      <c r="K22" s="12">
        <v>18</v>
      </c>
      <c r="L22" s="1"/>
    </row>
    <row r="23" spans="2:12" x14ac:dyDescent="0.2">
      <c r="B23" s="1">
        <v>21</v>
      </c>
      <c r="G23" s="11" t="s">
        <v>49</v>
      </c>
      <c r="H23" s="11" t="s">
        <v>124</v>
      </c>
      <c r="J23" s="12"/>
      <c r="K23" s="12">
        <v>19</v>
      </c>
    </row>
    <row r="24" spans="2:12" x14ac:dyDescent="0.2">
      <c r="B24" s="1">
        <v>22</v>
      </c>
      <c r="G24" s="11" t="s">
        <v>125</v>
      </c>
      <c r="H24" s="10" t="s">
        <v>126</v>
      </c>
      <c r="J24" s="12"/>
      <c r="K24" s="12">
        <v>20</v>
      </c>
    </row>
    <row r="25" spans="2:12" x14ac:dyDescent="0.2">
      <c r="B25" s="1">
        <v>23</v>
      </c>
      <c r="J25" s="12"/>
      <c r="K25" s="12"/>
    </row>
    <row r="26" spans="2:12" x14ac:dyDescent="0.2">
      <c r="B26" s="1">
        <v>24</v>
      </c>
      <c r="J26" s="12"/>
      <c r="K26" s="12"/>
    </row>
    <row r="27" spans="2:12" x14ac:dyDescent="0.2">
      <c r="B27" s="1">
        <v>25</v>
      </c>
      <c r="D27" s="7" t="s">
        <v>9</v>
      </c>
      <c r="E27" s="7" t="s">
        <v>73</v>
      </c>
      <c r="J27" s="12"/>
      <c r="K27" s="12"/>
    </row>
    <row r="28" spans="2:12" x14ac:dyDescent="0.2">
      <c r="B28" s="1">
        <v>26</v>
      </c>
      <c r="D28" s="9" t="s">
        <v>42</v>
      </c>
      <c r="E28" s="10" t="s">
        <v>69</v>
      </c>
      <c r="J28" s="12"/>
      <c r="K28" s="12"/>
    </row>
    <row r="29" spans="2:12" x14ac:dyDescent="0.2">
      <c r="B29" s="1">
        <v>27</v>
      </c>
      <c r="D29" s="9" t="s">
        <v>89</v>
      </c>
      <c r="E29" s="10" t="s">
        <v>69</v>
      </c>
      <c r="J29" s="12"/>
      <c r="K29" s="12"/>
    </row>
    <row r="30" spans="2:12" x14ac:dyDescent="0.2">
      <c r="B30" s="1">
        <v>28</v>
      </c>
      <c r="D30" s="13" t="s">
        <v>94</v>
      </c>
      <c r="E30" s="10" t="s">
        <v>59</v>
      </c>
      <c r="J30" s="12"/>
      <c r="K30" s="12"/>
    </row>
    <row r="31" spans="2:12" x14ac:dyDescent="0.2">
      <c r="B31" s="1">
        <v>29</v>
      </c>
      <c r="D31" s="9" t="s">
        <v>96</v>
      </c>
      <c r="E31" s="10" t="s">
        <v>59</v>
      </c>
      <c r="J31" s="12"/>
      <c r="K31" s="12"/>
    </row>
    <row r="32" spans="2:12" x14ac:dyDescent="0.2">
      <c r="B32" s="1">
        <v>30</v>
      </c>
      <c r="D32" s="9" t="s">
        <v>99</v>
      </c>
      <c r="E32" s="10" t="s">
        <v>59</v>
      </c>
      <c r="J32" s="12"/>
      <c r="K32" s="12"/>
    </row>
    <row r="33" spans="4:5" x14ac:dyDescent="0.2">
      <c r="D33" s="9" t="s">
        <v>101</v>
      </c>
      <c r="E33" s="10" t="s">
        <v>59</v>
      </c>
    </row>
    <row r="34" spans="4:5" x14ac:dyDescent="0.2">
      <c r="D34" s="9" t="s">
        <v>65</v>
      </c>
      <c r="E34" s="10" t="s">
        <v>67</v>
      </c>
    </row>
    <row r="35" spans="4:5" x14ac:dyDescent="0.2">
      <c r="D35" s="9" t="s">
        <v>55</v>
      </c>
      <c r="E35" s="11" t="s">
        <v>61</v>
      </c>
    </row>
    <row r="36" spans="4:5" x14ac:dyDescent="0.2">
      <c r="D36" s="13" t="s">
        <v>50</v>
      </c>
      <c r="E36" s="11" t="s">
        <v>68</v>
      </c>
    </row>
    <row r="37" spans="4:5" x14ac:dyDescent="0.2">
      <c r="D37" s="9" t="s">
        <v>53</v>
      </c>
      <c r="E37" s="11" t="s">
        <v>68</v>
      </c>
    </row>
    <row r="38" spans="4:5" x14ac:dyDescent="0.2">
      <c r="D38" s="9" t="s">
        <v>111</v>
      </c>
      <c r="E38" s="11" t="s">
        <v>61</v>
      </c>
    </row>
    <row r="39" spans="4:5" x14ac:dyDescent="0.2">
      <c r="D39" s="13" t="s">
        <v>46</v>
      </c>
      <c r="E39" s="10" t="s">
        <v>48</v>
      </c>
    </row>
    <row r="40" spans="4:5" x14ac:dyDescent="0.2">
      <c r="D40" s="13" t="s">
        <v>112</v>
      </c>
      <c r="E40" s="10" t="s">
        <v>69</v>
      </c>
    </row>
    <row r="41" spans="4:5" x14ac:dyDescent="0.2">
      <c r="D41" s="13" t="s">
        <v>114</v>
      </c>
      <c r="E41" s="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PAAC_2019</vt:lpstr>
      <vt:lpstr>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González</dc:creator>
  <cp:lastModifiedBy>Jizeth Hael Gonzalez Ramirez</cp:lastModifiedBy>
  <cp:lastPrinted>2019-01-16T19:16:03Z</cp:lastPrinted>
  <dcterms:created xsi:type="dcterms:W3CDTF">2017-09-18T14:38:34Z</dcterms:created>
  <dcterms:modified xsi:type="dcterms:W3CDTF">2020-01-15T19:03:13Z</dcterms:modified>
</cp:coreProperties>
</file>